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5 Publication/Forensic Edition/Industrials – Services/"/>
    </mc:Choice>
  </mc:AlternateContent>
  <xr:revisionPtr revIDLastSave="0" documentId="13_ncr:1_{B222DA87-47FC-2442-9A5E-E323BCDE51CB}" xr6:coauthVersionLast="47" xr6:coauthVersionMax="47" xr10:uidLastSave="{00000000-0000-0000-0000-000000000000}"/>
  <workbookProtection workbookAlgorithmName="SHA-512" workbookHashValue="UUucKt6QUsphhY+n818OSN4HJ34mH/sXsujkyZfDRk2IOfnOhi6+duKtDDeR9IpNbt/yLxBkL75VqUolXHetbw==" workbookSaltValue="/Ei467lbW7ovfLHAdAAn/A==" workbookSpinCount="100000" lockStructure="1"/>
  <bookViews>
    <workbookView xWindow="780" yWindow="1000" windowWidth="27640" windowHeight="15760" xr2:uid="{61989420-88A7-3C46-9C08-5C7FF11E53AE}"/>
  </bookViews>
  <sheets>
    <sheet name="Wilson Wright 020424" sheetId="1" r:id="rId1"/>
    <sheet name="Lexington Corporate Fin 180724" sheetId="2" r:id="rId2"/>
    <sheet name="Globalview Advisors 161024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1" i="3" l="1"/>
  <c r="B20" i="3"/>
  <c r="B58" i="3" s="1"/>
  <c r="B17" i="3"/>
  <c r="B56" i="3" l="1"/>
  <c r="B86" i="2" l="1"/>
  <c r="B21" i="2" s="1"/>
  <c r="B84" i="2"/>
  <c r="B16" i="2"/>
  <c r="B24" i="2" s="1"/>
  <c r="B62" i="2" l="1"/>
  <c r="B60" i="2"/>
  <c r="B52" i="1" l="1"/>
  <c r="B54" i="1" s="1"/>
  <c r="B83" i="1"/>
  <c r="B49" i="1"/>
  <c r="B20" i="1"/>
  <c r="B17" i="1"/>
  <c r="B59" i="1" l="1"/>
  <c r="B57" i="1"/>
  <c r="B58" i="1"/>
</calcChain>
</file>

<file path=xl/sharedStrings.xml><?xml version="1.0" encoding="utf-8"?>
<sst xmlns="http://schemas.openxmlformats.org/spreadsheetml/2006/main" count="170" uniqueCount="72">
  <si>
    <t>Target Company</t>
  </si>
  <si>
    <t>Wilson Wright LLP</t>
  </si>
  <si>
    <t>Currency</t>
  </si>
  <si>
    <t>GBP</t>
  </si>
  <si>
    <t>Display</t>
  </si>
  <si>
    <t>000s</t>
  </si>
  <si>
    <t>Enterprise Value</t>
  </si>
  <si>
    <t>Date Completed:</t>
  </si>
  <si>
    <t>Consideration (GBP)</t>
  </si>
  <si>
    <t>Adjustments:</t>
  </si>
  <si>
    <t>Net cash - as at 31/03/2024</t>
  </si>
  <si>
    <t>Source: Wilson Wright LLP financial statements for the year ended 31/03/2024; see below</t>
  </si>
  <si>
    <t>EV</t>
  </si>
  <si>
    <t>Normalised EBITDA</t>
  </si>
  <si>
    <t>Reporting Date:</t>
  </si>
  <si>
    <t>USD/GBP Exchange Rate:</t>
  </si>
  <si>
    <t>Revenue</t>
  </si>
  <si>
    <t>Source: Wilson Wright LLP financial statements for the year ended 31/03/2024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</si>
  <si>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</si>
  <si>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</si>
  <si>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</si>
  <si>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</si>
  <si>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</si>
  <si>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</si>
  <si>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</si>
  <si>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</si>
  <si>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</si>
  <si>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</si>
  <si>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</si>
  <si>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</si>
  <si>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</si>
  <si>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</si>
  <si>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Impairment of Intangible Assets</t>
  </si>
  <si>
    <t>Sub-total</t>
  </si>
  <si>
    <t>EV/Revenue Multiple</t>
  </si>
  <si>
    <t>EV/EBIT Multiple</t>
  </si>
  <si>
    <t>EV/EBITDA Multiple</t>
  </si>
  <si>
    <t>Source Data</t>
  </si>
  <si>
    <t>Wilson Wright LLP financial statements for the year ended 31/03/2024</t>
  </si>
  <si>
    <t>Wilson Wright LLPSC02 notice dated 03/04/2024</t>
  </si>
  <si>
    <t>Bridge UK Bidco Limited report and unaudited financial statements for the period ended 31/03/2024</t>
  </si>
  <si>
    <t>CBPE Capital LLP press release dated 04/04/2024</t>
  </si>
  <si>
    <t>Cash and cash Equivalents</t>
  </si>
  <si>
    <t>Bank Loans</t>
  </si>
  <si>
    <t>Lease Liabilities</t>
  </si>
  <si>
    <t>Net cash</t>
  </si>
  <si>
    <t>© 2025 Business Valuation Benchmarks Ltd</t>
  </si>
  <si>
    <t>Source: Bridge UK Bidco Limited report and unaudited financial statements for the period ended 31/03/2024; note 21 Events after the reporting date - "Bridge UK Bidco Limited, along with another group company, acquired 100% of the issued members capital of Wilson Wright LLP for consideration of £39,000,000."</t>
  </si>
  <si>
    <t>Lexington Corporate Finance</t>
  </si>
  <si>
    <t>Cash consideration (GBP)</t>
  </si>
  <si>
    <t>Source: FRP Advisory Group plc press release dated 19/07/2024; approximate</t>
  </si>
  <si>
    <t>Shares consideration (GBP)</t>
  </si>
  <si>
    <t>Total consideration</t>
  </si>
  <si>
    <t>Net cash - as at 30/04/2024</t>
  </si>
  <si>
    <t>Source: Lexington Corporate Advisors Limited financial statements for the year ended 30/04/2024; see below</t>
  </si>
  <si>
    <t>Source: FRP Advisory Group plc press release dated 19/07/2024; unaudited</t>
  </si>
  <si>
    <t>N/A</t>
  </si>
  <si>
    <t>Lexington Corporate Advisors Limited financial statements for the year ended 30/04/2024</t>
  </si>
  <si>
    <t>Cactus Capital Limited financial statements for the year ended 30/04/2024</t>
  </si>
  <si>
    <t>FRP Advisory Group plc press release dated 19/07/2024</t>
  </si>
  <si>
    <t>Lexington Corporate Finance Limited PSC02 notice dated 29/07/2024</t>
  </si>
  <si>
    <t>Source: Lexington Corporate Advisors Limited financial statements for the year ended 30/04/2024</t>
  </si>
  <si>
    <t>Debt</t>
  </si>
  <si>
    <t>Globalview Advisors Limited</t>
  </si>
  <si>
    <t>Source: FRP Advisory Group plc press release dated 17/10/2024</t>
  </si>
  <si>
    <t>Net cash - as at 31/12/2023</t>
  </si>
  <si>
    <t>Source: Globalview Advisors Limited financial statements for the year ended 31/12/2023</t>
  </si>
  <si>
    <t>Source: FRP Advisory Group plc press release dated 17/10/2024; unaudited</t>
  </si>
  <si>
    <t>Source: FRP Advisory Group plc press release dated 17/10/2024; unaudited reported EBITDA was £1.5 million, which under the FRP model would translate into a contribution of adjusted EBITDA of £1.1 million.</t>
  </si>
  <si>
    <t>Globalview Advisors Limited financial statements for the year ended 31/12/2023</t>
  </si>
  <si>
    <t>FRP Advisory Group plc press release dated 17/10/2024</t>
  </si>
  <si>
    <t>Globalview Advisors Limited PSC02 notice dated 25/10/2024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</si>
</sst>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5" formatCode="dd/mm/yyyy;@"/>
    <numFmt numFmtId="166" formatCode="#,##0.0;[Red]\-#,##0.0"/>
    <numFmt numFmtId="167" formatCode="#,##0.00000;[Red]\-#,##0.00000"/>
    <numFmt numFmtId="168" formatCode="0.0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0" fontId="0" fillId="2" borderId="3" xfId="0" applyFill="1" applyBorder="1"/>
    <xf numFmtId="166" fontId="2" fillId="2" borderId="4" xfId="1" applyNumberFormat="1" applyFont="1" applyFill="1" applyBorder="1"/>
    <xf numFmtId="0" fontId="0" fillId="2" borderId="1" xfId="0" applyFill="1" applyBorder="1"/>
    <xf numFmtId="40" fontId="0" fillId="0" borderId="0" xfId="1" applyNumberFormat="1" applyFont="1" applyFill="1" applyBorder="1"/>
    <xf numFmtId="165" fontId="2" fillId="0" borderId="0" xfId="0" applyNumberFormat="1" applyFont="1" applyAlignment="1">
      <alignment horizontal="center"/>
    </xf>
    <xf numFmtId="167" fontId="0" fillId="0" borderId="0" xfId="1" applyNumberFormat="1" applyFont="1" applyAlignment="1">
      <alignment horizontal="left"/>
    </xf>
    <xf numFmtId="38" fontId="2" fillId="0" borderId="0" xfId="1" applyNumberFormat="1" applyFont="1"/>
    <xf numFmtId="0" fontId="0" fillId="0" borderId="0" xfId="0" quotePrefix="1"/>
    <xf numFmtId="168" fontId="0" fillId="0" borderId="0" xfId="0" applyNumberFormat="1"/>
    <xf numFmtId="38" fontId="0" fillId="0" borderId="2" xfId="1" applyNumberFormat="1" applyFont="1" applyBorder="1" applyAlignment="1">
      <alignment vertical="top"/>
    </xf>
    <xf numFmtId="38" fontId="0" fillId="2" borderId="0" xfId="1" applyNumberFormat="1" applyFont="1" applyFill="1" applyAlignment="1">
      <alignment vertical="top"/>
    </xf>
    <xf numFmtId="40" fontId="0" fillId="2" borderId="1" xfId="1" applyNumberFormat="1" applyFont="1" applyFill="1" applyBorder="1" applyAlignment="1">
      <alignment vertical="top" wrapText="1"/>
    </xf>
    <xf numFmtId="166" fontId="2" fillId="2" borderId="4" xfId="1" applyNumberFormat="1" applyFont="1" applyFill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BC066-2970-9245-9275-E4413A0D325D}">
  <sheetPr>
    <pageSetUpPr fitToPage="1"/>
  </sheetPr>
  <dimension ref="A1:I94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45384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68" x14ac:dyDescent="0.2">
      <c r="A12" s="14" t="s">
        <v>8</v>
      </c>
      <c r="B12" s="15">
        <v>39000</v>
      </c>
      <c r="C12" s="16" t="s">
        <v>47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x14ac:dyDescent="0.2">
      <c r="A15" s="17" t="s">
        <v>9</v>
      </c>
      <c r="B15" s="15"/>
      <c r="C15" s="16"/>
    </row>
    <row r="16" spans="1:3" x14ac:dyDescent="0.2">
      <c r="A16" s="14"/>
      <c r="B16" s="15"/>
      <c r="C16" s="16"/>
    </row>
    <row r="17" spans="1:3" ht="17" x14ac:dyDescent="0.2">
      <c r="A17" s="14" t="s">
        <v>10</v>
      </c>
      <c r="B17" s="15">
        <f>-B83</f>
        <v>-187.42499999999995</v>
      </c>
      <c r="C17" s="16" t="s">
        <v>11</v>
      </c>
    </row>
    <row r="18" spans="1:3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18" t="s">
        <v>12</v>
      </c>
      <c r="B20" s="19">
        <f>B12-B83</f>
        <v>38812.574999999997</v>
      </c>
      <c r="C20" s="20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13</v>
      </c>
      <c r="B23" s="7"/>
      <c r="C23" s="21"/>
    </row>
    <row r="24" spans="1:3" x14ac:dyDescent="0.2">
      <c r="A24" s="2" t="s">
        <v>14</v>
      </c>
      <c r="B24" s="3"/>
      <c r="C24" s="22"/>
    </row>
    <row r="25" spans="1:3" x14ac:dyDescent="0.2">
      <c r="A25" s="12">
        <v>45382</v>
      </c>
      <c r="B25" s="23"/>
      <c r="C25" s="23"/>
    </row>
    <row r="26" spans="1:3" x14ac:dyDescent="0.2">
      <c r="A26" s="13"/>
      <c r="B26" s="24"/>
      <c r="C26" s="23"/>
    </row>
    <row r="27" spans="1:3" x14ac:dyDescent="0.2">
      <c r="A27" s="2" t="s">
        <v>15</v>
      </c>
      <c r="B27" s="23"/>
      <c r="C27" s="23"/>
    </row>
    <row r="28" spans="1:3" x14ac:dyDescent="0.2">
      <c r="A28" s="25"/>
      <c r="B28" s="23"/>
      <c r="C28" s="25"/>
    </row>
    <row r="29" spans="1:3" x14ac:dyDescent="0.2">
      <c r="A29" s="13"/>
      <c r="B29" s="23"/>
      <c r="C29" s="23"/>
    </row>
    <row r="30" spans="1:3" ht="17" x14ac:dyDescent="0.2">
      <c r="A30" s="14" t="s">
        <v>16</v>
      </c>
      <c r="B30" s="26">
        <v>15908.048000000001</v>
      </c>
      <c r="C30" s="16" t="s">
        <v>17</v>
      </c>
    </row>
    <row r="31" spans="1:3" x14ac:dyDescent="0.2">
      <c r="A31" s="14" t="s">
        <v>18</v>
      </c>
      <c r="B31" s="26"/>
      <c r="C31" s="16"/>
    </row>
    <row r="32" spans="1:3" ht="17" x14ac:dyDescent="0.2">
      <c r="A32" s="1" t="s">
        <v>19</v>
      </c>
      <c r="B32" s="26">
        <v>4943.0630000000001</v>
      </c>
      <c r="C32" s="16" t="s">
        <v>17</v>
      </c>
    </row>
    <row r="33" spans="1:3" x14ac:dyDescent="0.2">
      <c r="A33" s="14"/>
      <c r="B33" s="26"/>
      <c r="C33" s="11"/>
    </row>
    <row r="34" spans="1:3" x14ac:dyDescent="0.2">
      <c r="A34" s="1" t="s">
        <v>20</v>
      </c>
      <c r="B34" s="26"/>
      <c r="C34" s="11"/>
    </row>
    <row r="35" spans="1:3" x14ac:dyDescent="0.2">
      <c r="A35" s="14"/>
      <c r="B35" s="26"/>
      <c r="C35" s="11"/>
    </row>
    <row r="36" spans="1:3" ht="17" x14ac:dyDescent="0.2">
      <c r="A36" s="14" t="s">
        <v>21</v>
      </c>
      <c r="B36" s="26">
        <v>-10.914</v>
      </c>
      <c r="C36" s="16" t="s">
        <v>17</v>
      </c>
    </row>
    <row r="37" spans="1:3" x14ac:dyDescent="0.2">
      <c r="A37" s="14" t="s">
        <v>22</v>
      </c>
      <c r="B37" s="26"/>
      <c r="C37" s="11"/>
    </row>
    <row r="38" spans="1:3" x14ac:dyDescent="0.2">
      <c r="A38" s="14"/>
      <c r="B38" s="26"/>
      <c r="C38" s="11"/>
    </row>
    <row r="39" spans="1:3" x14ac:dyDescent="0.2">
      <c r="A39" s="14" t="s">
        <v>23</v>
      </c>
      <c r="B39" s="26"/>
      <c r="C39" s="11"/>
    </row>
    <row r="40" spans="1:3" x14ac:dyDescent="0.2">
      <c r="A40" s="14" t="s">
        <v>24</v>
      </c>
      <c r="B40" s="26"/>
      <c r="C40" s="16"/>
    </row>
    <row r="41" spans="1:3" x14ac:dyDescent="0.2">
      <c r="A41" s="14" t="s">
        <v>25</v>
      </c>
      <c r="B41" s="26"/>
      <c r="C41" s="11"/>
    </row>
    <row r="42" spans="1:3" x14ac:dyDescent="0.2">
      <c r="A42" s="14" t="s">
        <v>26</v>
      </c>
      <c r="B42" s="26"/>
      <c r="C42" s="11"/>
    </row>
    <row r="43" spans="1:3" x14ac:dyDescent="0.2">
      <c r="A43" s="14"/>
      <c r="B43" s="26"/>
      <c r="C43" s="11"/>
    </row>
    <row r="44" spans="1:3" x14ac:dyDescent="0.2">
      <c r="A44" s="14" t="s">
        <v>27</v>
      </c>
      <c r="B44" s="26"/>
      <c r="C44" s="16"/>
    </row>
    <row r="45" spans="1:3" x14ac:dyDescent="0.2">
      <c r="A45" s="14" t="s">
        <v>28</v>
      </c>
      <c r="B45" s="26"/>
      <c r="C45" s="11"/>
    </row>
    <row r="46" spans="1:3" x14ac:dyDescent="0.2">
      <c r="A46" s="14" t="s">
        <v>29</v>
      </c>
      <c r="B46" s="26"/>
      <c r="C46" s="16"/>
    </row>
    <row r="47" spans="1:3" x14ac:dyDescent="0.2">
      <c r="A47" s="14" t="s">
        <v>30</v>
      </c>
      <c r="B47" s="26"/>
      <c r="C47" s="16"/>
    </row>
    <row r="48" spans="1:3" x14ac:dyDescent="0.2">
      <c r="A48" s="14"/>
      <c r="B48" s="26"/>
      <c r="C48" s="11"/>
    </row>
    <row r="49" spans="1:3" ht="17" x14ac:dyDescent="0.2">
      <c r="A49" s="14" t="s">
        <v>31</v>
      </c>
      <c r="B49" s="26">
        <f>121.703+18.09</f>
        <v>139.79300000000001</v>
      </c>
      <c r="C49" s="16" t="s">
        <v>17</v>
      </c>
    </row>
    <row r="50" spans="1:3" ht="17" x14ac:dyDescent="0.2">
      <c r="A50" s="14" t="s">
        <v>32</v>
      </c>
      <c r="B50" s="26">
        <v>395.351</v>
      </c>
      <c r="C50" s="16" t="s">
        <v>17</v>
      </c>
    </row>
    <row r="51" spans="1:3" x14ac:dyDescent="0.2">
      <c r="A51" s="14"/>
      <c r="B51" s="26"/>
      <c r="C51" s="11"/>
    </row>
    <row r="52" spans="1:3" x14ac:dyDescent="0.2">
      <c r="A52" s="14" t="s">
        <v>33</v>
      </c>
      <c r="B52" s="26">
        <f>SUM(B36:B50)</f>
        <v>524.23</v>
      </c>
      <c r="C52" s="11"/>
    </row>
    <row r="53" spans="1:3" x14ac:dyDescent="0.2">
      <c r="A53" s="27"/>
      <c r="B53" s="28"/>
      <c r="C53" s="29"/>
    </row>
    <row r="54" spans="1:3" x14ac:dyDescent="0.2">
      <c r="A54" s="30" t="s">
        <v>13</v>
      </c>
      <c r="B54" s="31">
        <f>B32+B52</f>
        <v>5467.2929999999997</v>
      </c>
      <c r="C54" s="32"/>
    </row>
    <row r="55" spans="1:3" x14ac:dyDescent="0.2">
      <c r="B55" s="10"/>
      <c r="C55" s="11"/>
    </row>
    <row r="56" spans="1:3" x14ac:dyDescent="0.2">
      <c r="B56" s="3"/>
      <c r="C56" s="10"/>
    </row>
    <row r="57" spans="1:3" x14ac:dyDescent="0.2">
      <c r="A57" s="33" t="s">
        <v>34</v>
      </c>
      <c r="B57" s="34">
        <f>ROUND((B20/B30),1)</f>
        <v>2.4</v>
      </c>
      <c r="C57" s="10"/>
    </row>
    <row r="58" spans="1:3" x14ac:dyDescent="0.2">
      <c r="A58" s="33" t="s">
        <v>35</v>
      </c>
      <c r="B58" s="34">
        <f>ROUND((B20/B32),1)</f>
        <v>7.9</v>
      </c>
      <c r="C58" s="10"/>
    </row>
    <row r="59" spans="1:3" x14ac:dyDescent="0.2">
      <c r="A59" s="33" t="s">
        <v>36</v>
      </c>
      <c r="B59" s="34">
        <f>ROUND((B20/B54),1)</f>
        <v>7.1</v>
      </c>
      <c r="C59" s="10"/>
    </row>
    <row r="62" spans="1:3" x14ac:dyDescent="0.2">
      <c r="A62" s="7" t="s">
        <v>37</v>
      </c>
      <c r="B62" s="8"/>
      <c r="C62" s="9"/>
    </row>
    <row r="63" spans="1:3" x14ac:dyDescent="0.2">
      <c r="C63" s="10"/>
    </row>
    <row r="64" spans="1:3" x14ac:dyDescent="0.2">
      <c r="A64" s="14" t="s">
        <v>38</v>
      </c>
    </row>
    <row r="65" spans="1:3" x14ac:dyDescent="0.2">
      <c r="A65" s="14" t="s">
        <v>39</v>
      </c>
    </row>
    <row r="66" spans="1:3" x14ac:dyDescent="0.2">
      <c r="A66" t="s">
        <v>40</v>
      </c>
    </row>
    <row r="67" spans="1:3" x14ac:dyDescent="0.2">
      <c r="A67" t="s">
        <v>41</v>
      </c>
      <c r="C67" s="11"/>
    </row>
    <row r="68" spans="1:3" x14ac:dyDescent="0.2">
      <c r="C68" s="11"/>
    </row>
    <row r="69" spans="1:3" x14ac:dyDescent="0.2">
      <c r="A69" s="35"/>
      <c r="B69" s="35"/>
      <c r="C69" s="9"/>
    </row>
    <row r="70" spans="1:3" x14ac:dyDescent="0.2">
      <c r="C70" s="36"/>
    </row>
    <row r="71" spans="1:3" x14ac:dyDescent="0.2">
      <c r="C71" s="36"/>
    </row>
    <row r="72" spans="1:3" x14ac:dyDescent="0.2">
      <c r="B72" s="3" t="s">
        <v>3</v>
      </c>
    </row>
    <row r="73" spans="1:3" x14ac:dyDescent="0.2">
      <c r="B73" s="3"/>
    </row>
    <row r="74" spans="1:3" x14ac:dyDescent="0.2">
      <c r="B74" s="5" t="s">
        <v>5</v>
      </c>
    </row>
    <row r="75" spans="1:3" x14ac:dyDescent="0.2">
      <c r="B75" s="5"/>
    </row>
    <row r="76" spans="1:3" x14ac:dyDescent="0.2">
      <c r="B76" s="37">
        <v>45382</v>
      </c>
    </row>
    <row r="77" spans="1:3" x14ac:dyDescent="0.2">
      <c r="A77" s="2" t="s">
        <v>15</v>
      </c>
      <c r="B77" s="5"/>
    </row>
    <row r="78" spans="1:3" x14ac:dyDescent="0.2">
      <c r="A78" s="38"/>
      <c r="B78" s="5"/>
    </row>
    <row r="80" spans="1:3" ht="17" x14ac:dyDescent="0.2">
      <c r="A80" s="14" t="s">
        <v>42</v>
      </c>
      <c r="B80" s="15">
        <v>529.46299999999997</v>
      </c>
      <c r="C80" s="16" t="s">
        <v>17</v>
      </c>
    </row>
    <row r="81" spans="1:9" ht="17" x14ac:dyDescent="0.2">
      <c r="A81" s="14" t="s">
        <v>43</v>
      </c>
      <c r="B81" s="15">
        <v>-342.03800000000001</v>
      </c>
      <c r="C81" s="16" t="s">
        <v>17</v>
      </c>
    </row>
    <row r="82" spans="1:9" x14ac:dyDescent="0.2">
      <c r="A82" t="s">
        <v>44</v>
      </c>
      <c r="B82" s="28"/>
      <c r="C82" s="16"/>
    </row>
    <row r="83" spans="1:9" x14ac:dyDescent="0.2">
      <c r="A83" s="2" t="s">
        <v>45</v>
      </c>
      <c r="B83" s="39">
        <f>SUM(B80:B82)</f>
        <v>187.42499999999995</v>
      </c>
    </row>
    <row r="86" spans="1:9" x14ac:dyDescent="0.2">
      <c r="A86" s="40" t="s">
        <v>46</v>
      </c>
    </row>
    <row r="90" spans="1:9" x14ac:dyDescent="0.2">
      <c r="E90" s="16"/>
      <c r="F90" s="16"/>
      <c r="G90" s="16"/>
      <c r="H90" s="16"/>
      <c r="I90" s="16"/>
    </row>
    <row r="93" spans="1:9" x14ac:dyDescent="0.2">
      <c r="B93" s="41"/>
    </row>
    <row r="94" spans="1:9" x14ac:dyDescent="0.2">
      <c r="B94" s="41"/>
    </row>
  </sheetData>
  <sheetProtection algorithmName="SHA-512" hashValue="IbHSlstVnUBLXRGXyOEBoOYBG/hVagickG8l7oGEOgOzJnZ4dy2Qhvez2ELV9I5xAtloGYs+w1Zq4iiaYkHKog==" saltValue="4cBvlnkVpmJFT5yxxbi25A==" spinCount="100000" sheet="1" objects="1" scenarios="1"/>
  <pageMargins left="0.7" right="0.7" top="0.75" bottom="0.75" header="0.3" footer="0.3"/>
  <pageSetup paperSize="9" scale="54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CA844-5623-0740-A91D-F3F287F65086}">
  <sheetPr>
    <pageSetUpPr fitToPage="1"/>
  </sheetPr>
  <dimension ref="A1:I97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48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45491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49</v>
      </c>
      <c r="B12" s="15">
        <v>2200</v>
      </c>
      <c r="C12" s="16" t="s">
        <v>50</v>
      </c>
    </row>
    <row r="13" spans="1:3" x14ac:dyDescent="0.2">
      <c r="A13" s="14"/>
      <c r="B13" s="15"/>
      <c r="C13" s="16"/>
    </row>
    <row r="14" spans="1:3" ht="17" x14ac:dyDescent="0.2">
      <c r="A14" s="14" t="s">
        <v>51</v>
      </c>
      <c r="B14" s="42">
        <v>1300</v>
      </c>
      <c r="C14" s="16" t="s">
        <v>50</v>
      </c>
    </row>
    <row r="15" spans="1:3" x14ac:dyDescent="0.2">
      <c r="A15" s="14"/>
      <c r="B15" s="15"/>
      <c r="C15" s="16"/>
    </row>
    <row r="16" spans="1:3" x14ac:dyDescent="0.2">
      <c r="A16" s="1" t="s">
        <v>52</v>
      </c>
      <c r="B16" s="15">
        <f>SUM(B12:B14)</f>
        <v>3500</v>
      </c>
      <c r="C16" s="16"/>
    </row>
    <row r="17" spans="1:3" x14ac:dyDescent="0.2">
      <c r="A17" s="1"/>
      <c r="B17" s="15"/>
      <c r="C17" s="16"/>
    </row>
    <row r="18" spans="1:3" x14ac:dyDescent="0.2">
      <c r="A18" s="14"/>
      <c r="B18" s="15"/>
      <c r="C18" s="16"/>
    </row>
    <row r="19" spans="1:3" x14ac:dyDescent="0.2">
      <c r="A19" s="17" t="s">
        <v>9</v>
      </c>
      <c r="B19" s="15"/>
      <c r="C19" s="16"/>
    </row>
    <row r="20" spans="1:3" x14ac:dyDescent="0.2">
      <c r="A20" s="14"/>
      <c r="B20" s="15"/>
      <c r="C20" s="16"/>
    </row>
    <row r="21" spans="1:3" ht="34" x14ac:dyDescent="0.2">
      <c r="A21" s="14" t="s">
        <v>53</v>
      </c>
      <c r="B21" s="15">
        <f>-B86</f>
        <v>-828.35199999999998</v>
      </c>
      <c r="C21" s="16" t="s">
        <v>54</v>
      </c>
    </row>
    <row r="22" spans="1:3" x14ac:dyDescent="0.2">
      <c r="A22" s="14"/>
      <c r="B22" s="15"/>
      <c r="C22" s="16"/>
    </row>
    <row r="23" spans="1:3" x14ac:dyDescent="0.2">
      <c r="A23" s="4"/>
      <c r="B23" s="10"/>
    </row>
    <row r="24" spans="1:3" x14ac:dyDescent="0.2">
      <c r="A24" s="18" t="s">
        <v>12</v>
      </c>
      <c r="B24" s="19">
        <f>B16-B86</f>
        <v>2671.6480000000001</v>
      </c>
      <c r="C24" s="20"/>
    </row>
    <row r="25" spans="1:3" x14ac:dyDescent="0.2">
      <c r="A25" s="2"/>
    </row>
    <row r="26" spans="1:3" x14ac:dyDescent="0.2">
      <c r="A26" s="2"/>
    </row>
    <row r="27" spans="1:3" x14ac:dyDescent="0.2">
      <c r="A27" s="7" t="s">
        <v>13</v>
      </c>
      <c r="B27" s="7"/>
      <c r="C27" s="21"/>
    </row>
    <row r="28" spans="1:3" x14ac:dyDescent="0.2">
      <c r="A28" s="2" t="s">
        <v>14</v>
      </c>
      <c r="B28" s="3"/>
      <c r="C28" s="22"/>
    </row>
    <row r="29" spans="1:3" x14ac:dyDescent="0.2">
      <c r="A29" s="12">
        <v>45412</v>
      </c>
      <c r="B29" s="23"/>
      <c r="C29" s="23"/>
    </row>
    <row r="30" spans="1:3" x14ac:dyDescent="0.2">
      <c r="A30" s="13"/>
      <c r="B30" s="24"/>
      <c r="C30" s="23"/>
    </row>
    <row r="31" spans="1:3" x14ac:dyDescent="0.2">
      <c r="A31" s="2" t="s">
        <v>15</v>
      </c>
      <c r="B31" s="23"/>
      <c r="C31" s="23"/>
    </row>
    <row r="32" spans="1:3" x14ac:dyDescent="0.2">
      <c r="A32" s="25"/>
      <c r="B32" s="23"/>
      <c r="C32" s="25"/>
    </row>
    <row r="33" spans="1:3" x14ac:dyDescent="0.2">
      <c r="A33" s="13"/>
      <c r="B33" s="23"/>
      <c r="C33" s="23"/>
    </row>
    <row r="34" spans="1:3" ht="17" x14ac:dyDescent="0.2">
      <c r="A34" s="14" t="s">
        <v>16</v>
      </c>
      <c r="B34" s="26">
        <v>2300</v>
      </c>
      <c r="C34" s="16" t="s">
        <v>55</v>
      </c>
    </row>
    <row r="35" spans="1:3" x14ac:dyDescent="0.2">
      <c r="A35" s="14" t="s">
        <v>18</v>
      </c>
      <c r="B35" s="43"/>
      <c r="C35" s="16"/>
    </row>
    <row r="36" spans="1:3" x14ac:dyDescent="0.2">
      <c r="A36" s="1" t="s">
        <v>19</v>
      </c>
      <c r="B36" s="43"/>
      <c r="C36" s="16"/>
    </row>
    <row r="37" spans="1:3" x14ac:dyDescent="0.2">
      <c r="A37" s="14"/>
      <c r="B37" s="43"/>
      <c r="C37" s="11"/>
    </row>
    <row r="38" spans="1:3" x14ac:dyDescent="0.2">
      <c r="A38" s="1" t="s">
        <v>20</v>
      </c>
      <c r="B38" s="43"/>
      <c r="C38" s="11"/>
    </row>
    <row r="39" spans="1:3" x14ac:dyDescent="0.2">
      <c r="A39" s="14"/>
      <c r="B39" s="43"/>
      <c r="C39" s="11"/>
    </row>
    <row r="40" spans="1:3" x14ac:dyDescent="0.2">
      <c r="A40" s="14" t="s">
        <v>21</v>
      </c>
      <c r="B40" s="43"/>
      <c r="C40" s="16"/>
    </row>
    <row r="41" spans="1:3" x14ac:dyDescent="0.2">
      <c r="A41" s="14" t="s">
        <v>22</v>
      </c>
      <c r="B41" s="43"/>
      <c r="C41" s="11"/>
    </row>
    <row r="42" spans="1:3" x14ac:dyDescent="0.2">
      <c r="A42" s="14"/>
      <c r="B42" s="43"/>
      <c r="C42" s="11"/>
    </row>
    <row r="43" spans="1:3" x14ac:dyDescent="0.2">
      <c r="A43" s="14" t="s">
        <v>23</v>
      </c>
      <c r="B43" s="43"/>
      <c r="C43" s="11"/>
    </row>
    <row r="44" spans="1:3" x14ac:dyDescent="0.2">
      <c r="A44" s="14" t="s">
        <v>24</v>
      </c>
      <c r="B44" s="43"/>
      <c r="C44" s="16"/>
    </row>
    <row r="45" spans="1:3" x14ac:dyDescent="0.2">
      <c r="A45" s="14" t="s">
        <v>25</v>
      </c>
      <c r="B45" s="43"/>
      <c r="C45" s="11"/>
    </row>
    <row r="46" spans="1:3" x14ac:dyDescent="0.2">
      <c r="A46" s="14" t="s">
        <v>26</v>
      </c>
      <c r="B46" s="43"/>
      <c r="C46" s="11"/>
    </row>
    <row r="47" spans="1:3" x14ac:dyDescent="0.2">
      <c r="A47" s="14"/>
      <c r="B47" s="43"/>
      <c r="C47" s="11"/>
    </row>
    <row r="48" spans="1:3" x14ac:dyDescent="0.2">
      <c r="A48" s="14" t="s">
        <v>27</v>
      </c>
      <c r="B48" s="43"/>
      <c r="C48" s="16"/>
    </row>
    <row r="49" spans="1:3" x14ac:dyDescent="0.2">
      <c r="A49" s="14" t="s">
        <v>28</v>
      </c>
      <c r="B49" s="43"/>
      <c r="C49" s="11"/>
    </row>
    <row r="50" spans="1:3" x14ac:dyDescent="0.2">
      <c r="A50" s="14" t="s">
        <v>29</v>
      </c>
      <c r="B50" s="43"/>
      <c r="C50" s="16"/>
    </row>
    <row r="51" spans="1:3" x14ac:dyDescent="0.2">
      <c r="A51" s="14" t="s">
        <v>30</v>
      </c>
      <c r="B51" s="43"/>
      <c r="C51" s="16"/>
    </row>
    <row r="52" spans="1:3" x14ac:dyDescent="0.2">
      <c r="A52" s="14"/>
      <c r="B52" s="43"/>
      <c r="C52" s="11"/>
    </row>
    <row r="53" spans="1:3" x14ac:dyDescent="0.2">
      <c r="A53" s="14" t="s">
        <v>31</v>
      </c>
      <c r="B53" s="43"/>
      <c r="C53" s="16"/>
    </row>
    <row r="54" spans="1:3" x14ac:dyDescent="0.2">
      <c r="A54" s="14"/>
      <c r="B54" s="43"/>
      <c r="C54" s="11"/>
    </row>
    <row r="55" spans="1:3" x14ac:dyDescent="0.2">
      <c r="A55" s="14" t="s">
        <v>33</v>
      </c>
      <c r="B55" s="43"/>
      <c r="C55" s="11"/>
    </row>
    <row r="56" spans="1:3" x14ac:dyDescent="0.2">
      <c r="A56" s="27"/>
      <c r="B56" s="28"/>
      <c r="C56" s="29"/>
    </row>
    <row r="57" spans="1:3" ht="17" x14ac:dyDescent="0.2">
      <c r="A57" s="30" t="s">
        <v>13</v>
      </c>
      <c r="B57" s="31">
        <v>600</v>
      </c>
      <c r="C57" s="44" t="s">
        <v>55</v>
      </c>
    </row>
    <row r="58" spans="1:3" x14ac:dyDescent="0.2">
      <c r="B58" s="10"/>
      <c r="C58" s="11"/>
    </row>
    <row r="59" spans="1:3" x14ac:dyDescent="0.2">
      <c r="B59" s="3"/>
      <c r="C59" s="10"/>
    </row>
    <row r="60" spans="1:3" x14ac:dyDescent="0.2">
      <c r="A60" s="33" t="s">
        <v>34</v>
      </c>
      <c r="B60" s="34">
        <f>ROUND((B24/B34),1)</f>
        <v>1.2</v>
      </c>
      <c r="C60" s="10"/>
    </row>
    <row r="61" spans="1:3" x14ac:dyDescent="0.2">
      <c r="A61" s="33" t="s">
        <v>35</v>
      </c>
      <c r="B61" s="45" t="s">
        <v>56</v>
      </c>
      <c r="C61" s="10"/>
    </row>
    <row r="62" spans="1:3" x14ac:dyDescent="0.2">
      <c r="A62" s="33" t="s">
        <v>36</v>
      </c>
      <c r="B62" s="34">
        <f>ROUND((B24/B57),1)</f>
        <v>4.5</v>
      </c>
      <c r="C62" s="10"/>
    </row>
    <row r="65" spans="1:3" x14ac:dyDescent="0.2">
      <c r="A65" s="7" t="s">
        <v>37</v>
      </c>
      <c r="B65" s="8"/>
      <c r="C65" s="9"/>
    </row>
    <row r="66" spans="1:3" x14ac:dyDescent="0.2">
      <c r="C66" s="10"/>
    </row>
    <row r="67" spans="1:3" x14ac:dyDescent="0.2">
      <c r="A67" s="14" t="s">
        <v>57</v>
      </c>
    </row>
    <row r="68" spans="1:3" x14ac:dyDescent="0.2">
      <c r="A68" s="14" t="s">
        <v>58</v>
      </c>
    </row>
    <row r="69" spans="1:3" x14ac:dyDescent="0.2">
      <c r="A69" t="s">
        <v>59</v>
      </c>
    </row>
    <row r="70" spans="1:3" x14ac:dyDescent="0.2">
      <c r="A70" t="s">
        <v>60</v>
      </c>
      <c r="C70" s="11"/>
    </row>
    <row r="71" spans="1:3" x14ac:dyDescent="0.2">
      <c r="C71" s="11"/>
    </row>
    <row r="72" spans="1:3" x14ac:dyDescent="0.2">
      <c r="A72" s="35"/>
      <c r="B72" s="35"/>
      <c r="C72" s="9"/>
    </row>
    <row r="73" spans="1:3" x14ac:dyDescent="0.2">
      <c r="C73" s="36"/>
    </row>
    <row r="74" spans="1:3" x14ac:dyDescent="0.2">
      <c r="C74" s="36"/>
    </row>
    <row r="75" spans="1:3" x14ac:dyDescent="0.2">
      <c r="B75" s="3" t="s">
        <v>3</v>
      </c>
    </row>
    <row r="76" spans="1:3" x14ac:dyDescent="0.2">
      <c r="B76" s="3"/>
    </row>
    <row r="77" spans="1:3" x14ac:dyDescent="0.2">
      <c r="B77" s="5" t="s">
        <v>5</v>
      </c>
    </row>
    <row r="78" spans="1:3" x14ac:dyDescent="0.2">
      <c r="B78" s="5"/>
    </row>
    <row r="79" spans="1:3" x14ac:dyDescent="0.2">
      <c r="B79" s="37">
        <v>45412</v>
      </c>
    </row>
    <row r="80" spans="1:3" x14ac:dyDescent="0.2">
      <c r="A80" s="2" t="s">
        <v>15</v>
      </c>
      <c r="B80" s="5"/>
    </row>
    <row r="81" spans="1:9" x14ac:dyDescent="0.2">
      <c r="A81" s="38"/>
      <c r="B81" s="5"/>
    </row>
    <row r="83" spans="1:9" ht="34" x14ac:dyDescent="0.2">
      <c r="A83" s="14" t="s">
        <v>42</v>
      </c>
      <c r="B83" s="15">
        <v>850.85199999999998</v>
      </c>
      <c r="C83" s="16" t="s">
        <v>61</v>
      </c>
    </row>
    <row r="84" spans="1:9" ht="34" x14ac:dyDescent="0.2">
      <c r="A84" s="14" t="s">
        <v>62</v>
      </c>
      <c r="B84" s="15">
        <f>-9.924-12.576</f>
        <v>-22.5</v>
      </c>
      <c r="C84" s="16" t="s">
        <v>61</v>
      </c>
    </row>
    <row r="85" spans="1:9" x14ac:dyDescent="0.2">
      <c r="A85" t="s">
        <v>44</v>
      </c>
      <c r="B85" s="28"/>
      <c r="C85" s="16"/>
    </row>
    <row r="86" spans="1:9" x14ac:dyDescent="0.2">
      <c r="A86" s="2" t="s">
        <v>45</v>
      </c>
      <c r="B86" s="39">
        <f>SUM(B83:B85)</f>
        <v>828.35199999999998</v>
      </c>
    </row>
    <row r="89" spans="1:9" x14ac:dyDescent="0.2">
      <c r="A89" s="40" t="s">
        <v>46</v>
      </c>
    </row>
    <row r="93" spans="1:9" x14ac:dyDescent="0.2">
      <c r="E93" s="16"/>
      <c r="F93" s="16"/>
      <c r="G93" s="16"/>
      <c r="H93" s="16"/>
      <c r="I93" s="16"/>
    </row>
    <row r="96" spans="1:9" x14ac:dyDescent="0.2">
      <c r="B96" s="41"/>
    </row>
    <row r="97" spans="2:2" x14ac:dyDescent="0.2">
      <c r="B97" s="41"/>
    </row>
  </sheetData>
  <sheetProtection algorithmName="SHA-512" hashValue="ZjUM2hMCg6++cNZReZoiDC6NotRFqB0C96maThk3CIgZ7dXIMlPN0mN2wY75McfL7lMM5YUuoJh/v/zHABQpXw==" saltValue="AVz3qNXFH2uFyZQUK++Cgg==" spinCount="100000" sheet="1" objects="1" scenarios="1"/>
  <pageMargins left="0.7" right="0.7" top="0.75" bottom="0.75" header="0.3" footer="0.3"/>
  <pageSetup paperSize="9" scale="52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A50823-FD42-DD49-AC83-339E31D02C5A}">
  <sheetPr>
    <pageSetUpPr fitToPage="1"/>
  </sheetPr>
  <dimension ref="A1:I92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63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45581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8</v>
      </c>
      <c r="B12" s="15">
        <v>5500</v>
      </c>
      <c r="C12" s="16" t="s">
        <v>64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x14ac:dyDescent="0.2">
      <c r="A15" s="17" t="s">
        <v>9</v>
      </c>
      <c r="B15" s="15"/>
      <c r="C15" s="16"/>
    </row>
    <row r="16" spans="1:3" x14ac:dyDescent="0.2">
      <c r="A16" s="14"/>
      <c r="B16" s="15"/>
      <c r="C16" s="16"/>
    </row>
    <row r="17" spans="1:3" ht="17" x14ac:dyDescent="0.2">
      <c r="A17" s="14" t="s">
        <v>65</v>
      </c>
      <c r="B17" s="15">
        <f>-B81</f>
        <v>-973.1450000000001</v>
      </c>
      <c r="C17" s="16" t="s">
        <v>66</v>
      </c>
    </row>
    <row r="18" spans="1:3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18" t="s">
        <v>12</v>
      </c>
      <c r="B20" s="19">
        <f>B12-B81</f>
        <v>4526.8549999999996</v>
      </c>
      <c r="C20" s="20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13</v>
      </c>
      <c r="B23" s="7"/>
      <c r="C23" s="21"/>
    </row>
    <row r="24" spans="1:3" x14ac:dyDescent="0.2">
      <c r="A24" s="2" t="s">
        <v>14</v>
      </c>
      <c r="B24" s="3"/>
      <c r="C24" s="22"/>
    </row>
    <row r="25" spans="1:3" x14ac:dyDescent="0.2">
      <c r="A25" s="12">
        <v>45291</v>
      </c>
      <c r="B25" s="23"/>
      <c r="C25" s="23"/>
    </row>
    <row r="26" spans="1:3" x14ac:dyDescent="0.2">
      <c r="A26" s="13"/>
      <c r="B26" s="24"/>
      <c r="C26" s="23"/>
    </row>
    <row r="27" spans="1:3" x14ac:dyDescent="0.2">
      <c r="A27" s="2" t="s">
        <v>15</v>
      </c>
      <c r="B27" s="23"/>
      <c r="C27" s="23"/>
    </row>
    <row r="28" spans="1:3" x14ac:dyDescent="0.2">
      <c r="A28" s="25"/>
      <c r="B28" s="23"/>
      <c r="C28" s="25"/>
    </row>
    <row r="29" spans="1:3" x14ac:dyDescent="0.2">
      <c r="A29" s="13"/>
      <c r="B29" s="23"/>
      <c r="C29" s="23"/>
    </row>
    <row r="30" spans="1:3" ht="17" x14ac:dyDescent="0.2">
      <c r="A30" s="14" t="s">
        <v>16</v>
      </c>
      <c r="B30" s="26">
        <v>2700</v>
      </c>
      <c r="C30" s="16" t="s">
        <v>67</v>
      </c>
    </row>
    <row r="31" spans="1:3" x14ac:dyDescent="0.2">
      <c r="A31" s="14" t="s">
        <v>18</v>
      </c>
      <c r="B31" s="43"/>
      <c r="C31" s="16"/>
    </row>
    <row r="32" spans="1:3" x14ac:dyDescent="0.2">
      <c r="A32" s="1" t="s">
        <v>19</v>
      </c>
      <c r="B32" s="43"/>
      <c r="C32" s="16"/>
    </row>
    <row r="33" spans="1:3" x14ac:dyDescent="0.2">
      <c r="A33" s="14"/>
      <c r="B33" s="43"/>
      <c r="C33" s="11"/>
    </row>
    <row r="34" spans="1:3" x14ac:dyDescent="0.2">
      <c r="A34" s="1" t="s">
        <v>20</v>
      </c>
      <c r="B34" s="43"/>
      <c r="C34" s="11"/>
    </row>
    <row r="35" spans="1:3" x14ac:dyDescent="0.2">
      <c r="A35" s="14"/>
      <c r="B35" s="43"/>
      <c r="C35" s="11"/>
    </row>
    <row r="36" spans="1:3" x14ac:dyDescent="0.2">
      <c r="A36" s="14" t="s">
        <v>21</v>
      </c>
      <c r="B36" s="43"/>
      <c r="C36" s="16"/>
    </row>
    <row r="37" spans="1:3" x14ac:dyDescent="0.2">
      <c r="A37" s="14" t="s">
        <v>22</v>
      </c>
      <c r="B37" s="43"/>
      <c r="C37" s="11"/>
    </row>
    <row r="38" spans="1:3" x14ac:dyDescent="0.2">
      <c r="A38" s="14"/>
      <c r="B38" s="43"/>
      <c r="C38" s="11"/>
    </row>
    <row r="39" spans="1:3" x14ac:dyDescent="0.2">
      <c r="A39" s="14" t="s">
        <v>23</v>
      </c>
      <c r="B39" s="43"/>
      <c r="C39" s="11"/>
    </row>
    <row r="40" spans="1:3" x14ac:dyDescent="0.2">
      <c r="A40" s="14" t="s">
        <v>24</v>
      </c>
      <c r="B40" s="43"/>
      <c r="C40" s="16"/>
    </row>
    <row r="41" spans="1:3" x14ac:dyDescent="0.2">
      <c r="A41" s="14" t="s">
        <v>25</v>
      </c>
      <c r="B41" s="43"/>
      <c r="C41" s="11"/>
    </row>
    <row r="42" spans="1:3" x14ac:dyDescent="0.2">
      <c r="A42" s="14" t="s">
        <v>26</v>
      </c>
      <c r="B42" s="43"/>
      <c r="C42" s="11"/>
    </row>
    <row r="43" spans="1:3" x14ac:dyDescent="0.2">
      <c r="A43" s="14"/>
      <c r="B43" s="43"/>
      <c r="C43" s="11"/>
    </row>
    <row r="44" spans="1:3" x14ac:dyDescent="0.2">
      <c r="A44" s="14" t="s">
        <v>27</v>
      </c>
      <c r="B44" s="43"/>
      <c r="C44" s="16"/>
    </row>
    <row r="45" spans="1:3" x14ac:dyDescent="0.2">
      <c r="A45" s="14" t="s">
        <v>28</v>
      </c>
      <c r="B45" s="43"/>
      <c r="C45" s="11"/>
    </row>
    <row r="46" spans="1:3" x14ac:dyDescent="0.2">
      <c r="A46" s="14" t="s">
        <v>29</v>
      </c>
      <c r="B46" s="43"/>
      <c r="C46" s="16"/>
    </row>
    <row r="47" spans="1:3" x14ac:dyDescent="0.2">
      <c r="A47" s="14" t="s">
        <v>30</v>
      </c>
      <c r="B47" s="43"/>
      <c r="C47" s="16"/>
    </row>
    <row r="48" spans="1:3" x14ac:dyDescent="0.2">
      <c r="A48" s="14"/>
      <c r="B48" s="43"/>
      <c r="C48" s="11"/>
    </row>
    <row r="49" spans="1:3" x14ac:dyDescent="0.2">
      <c r="A49" s="14" t="s">
        <v>31</v>
      </c>
      <c r="B49" s="43"/>
      <c r="C49" s="16"/>
    </row>
    <row r="50" spans="1:3" x14ac:dyDescent="0.2">
      <c r="A50" s="14"/>
      <c r="B50" s="43"/>
      <c r="C50" s="11"/>
    </row>
    <row r="51" spans="1:3" x14ac:dyDescent="0.2">
      <c r="A51" s="14" t="s">
        <v>33</v>
      </c>
      <c r="B51" s="43"/>
      <c r="C51" s="11"/>
    </row>
    <row r="52" spans="1:3" x14ac:dyDescent="0.2">
      <c r="A52" s="27"/>
      <c r="B52" s="28"/>
      <c r="C52" s="29"/>
    </row>
    <row r="53" spans="1:3" ht="37" customHeight="1" x14ac:dyDescent="0.2">
      <c r="A53" s="30" t="s">
        <v>13</v>
      </c>
      <c r="B53" s="31">
        <v>1100</v>
      </c>
      <c r="C53" s="44" t="s">
        <v>68</v>
      </c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33" t="s">
        <v>34</v>
      </c>
      <c r="B56" s="34">
        <f>ROUND((B20/B30),1)</f>
        <v>1.7</v>
      </c>
      <c r="C56" s="10"/>
    </row>
    <row r="57" spans="1:3" x14ac:dyDescent="0.2">
      <c r="A57" s="33" t="s">
        <v>35</v>
      </c>
      <c r="B57" s="45" t="s">
        <v>56</v>
      </c>
      <c r="C57" s="10"/>
    </row>
    <row r="58" spans="1:3" x14ac:dyDescent="0.2">
      <c r="A58" s="33" t="s">
        <v>36</v>
      </c>
      <c r="B58" s="34">
        <f>ROUND((B20/B53),1)</f>
        <v>4.0999999999999996</v>
      </c>
      <c r="C58" s="10"/>
    </row>
    <row r="61" spans="1:3" x14ac:dyDescent="0.2">
      <c r="A61" s="7" t="s">
        <v>37</v>
      </c>
      <c r="B61" s="8"/>
      <c r="C61" s="9"/>
    </row>
    <row r="62" spans="1:3" x14ac:dyDescent="0.2">
      <c r="C62" s="10"/>
    </row>
    <row r="63" spans="1:3" x14ac:dyDescent="0.2">
      <c r="A63" s="14" t="s">
        <v>69</v>
      </c>
    </row>
    <row r="64" spans="1:3" x14ac:dyDescent="0.2">
      <c r="A64" s="14" t="s">
        <v>70</v>
      </c>
    </row>
    <row r="65" spans="1:3" x14ac:dyDescent="0.2">
      <c r="A65" t="s">
        <v>71</v>
      </c>
    </row>
    <row r="66" spans="1:3" x14ac:dyDescent="0.2">
      <c r="C66" s="11"/>
    </row>
    <row r="67" spans="1:3" x14ac:dyDescent="0.2">
      <c r="A67" s="35"/>
      <c r="B67" s="35"/>
      <c r="C67" s="9"/>
    </row>
    <row r="68" spans="1:3" x14ac:dyDescent="0.2">
      <c r="C68" s="36"/>
    </row>
    <row r="69" spans="1:3" x14ac:dyDescent="0.2">
      <c r="C69" s="36"/>
    </row>
    <row r="70" spans="1:3" x14ac:dyDescent="0.2">
      <c r="B70" s="3" t="s">
        <v>3</v>
      </c>
    </row>
    <row r="71" spans="1:3" x14ac:dyDescent="0.2">
      <c r="B71" s="3"/>
    </row>
    <row r="72" spans="1:3" x14ac:dyDescent="0.2">
      <c r="B72" s="5" t="s">
        <v>5</v>
      </c>
    </row>
    <row r="73" spans="1:3" x14ac:dyDescent="0.2">
      <c r="B73" s="5"/>
    </row>
    <row r="74" spans="1:3" x14ac:dyDescent="0.2">
      <c r="B74" s="37">
        <v>45291</v>
      </c>
    </row>
    <row r="75" spans="1:3" x14ac:dyDescent="0.2">
      <c r="A75" s="2" t="s">
        <v>15</v>
      </c>
      <c r="B75" s="5"/>
    </row>
    <row r="76" spans="1:3" x14ac:dyDescent="0.2">
      <c r="A76" s="38"/>
      <c r="B76" s="5"/>
    </row>
    <row r="78" spans="1:3" ht="17" x14ac:dyDescent="0.2">
      <c r="A78" s="14" t="s">
        <v>42</v>
      </c>
      <c r="B78" s="15">
        <v>975.90700000000004</v>
      </c>
      <c r="C78" s="16" t="s">
        <v>66</v>
      </c>
    </row>
    <row r="79" spans="1:3" ht="17" x14ac:dyDescent="0.2">
      <c r="A79" s="14" t="s">
        <v>62</v>
      </c>
      <c r="B79" s="15">
        <v>-2.762</v>
      </c>
      <c r="C79" s="16" t="s">
        <v>66</v>
      </c>
    </row>
    <row r="80" spans="1:3" x14ac:dyDescent="0.2">
      <c r="A80" t="s">
        <v>44</v>
      </c>
      <c r="B80" s="28"/>
      <c r="C80" s="16"/>
    </row>
    <row r="81" spans="1:9" x14ac:dyDescent="0.2">
      <c r="A81" s="2" t="s">
        <v>45</v>
      </c>
      <c r="B81" s="39">
        <f>SUM(B78:B80)</f>
        <v>973.1450000000001</v>
      </c>
    </row>
    <row r="84" spans="1:9" x14ac:dyDescent="0.2">
      <c r="A84" s="40" t="s">
        <v>46</v>
      </c>
    </row>
    <row r="88" spans="1:9" x14ac:dyDescent="0.2">
      <c r="E88" s="16"/>
      <c r="F88" s="16"/>
      <c r="G88" s="16"/>
      <c r="H88" s="16"/>
      <c r="I88" s="16"/>
    </row>
    <row r="91" spans="1:9" x14ac:dyDescent="0.2">
      <c r="B91" s="41"/>
    </row>
    <row r="92" spans="1:9" x14ac:dyDescent="0.2">
      <c r="B92" s="41"/>
    </row>
  </sheetData>
  <sheetProtection algorithmName="SHA-512" hashValue="UIcUaVLN1VhicrE6Me/g3Ed9WA65sV7tarjX9Sl/5+5uNOzcrCqwXn7nIAEyGoESIR1Ak+JusuJ7dYTqb22rFw==" saltValue="l7M38Ndj19VjKCmpzKxh+w==" spinCount="100000" sheet="1" objects="1" scenarios="1"/>
  <pageMargins left="0.7" right="0.7" top="0.75" bottom="0.75" header="0.3" footer="0.3"/>
  <pageSetup paperSize="9" scale="57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Wilson Wright 020424</vt:lpstr>
      <vt:lpstr>Lexington Corporate Fin 180724</vt:lpstr>
      <vt:lpstr>Globalview Advisors 161024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Constantine Mossios</cp:lastModifiedBy>
  <dcterms:created xsi:type="dcterms:W3CDTF">2025-05-23T16:35:16Z</dcterms:created>
  <dcterms:modified xsi:type="dcterms:W3CDTF">2025-05-23T16:42:52Z</dcterms:modified>
</cp:coreProperties>
</file>