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/"/>
    </mc:Choice>
  </mc:AlternateContent>
  <xr:revisionPtr revIDLastSave="0" documentId="13_ncr:1_{40E3DB6A-2F8C-4641-95FD-880A6861E1F7}" xr6:coauthVersionLast="47" xr6:coauthVersionMax="47" xr10:uidLastSave="{00000000-0000-0000-0000-000000000000}"/>
  <workbookProtection workbookAlgorithmName="SHA-512" workbookHashValue="PmndBv6T1DWHelx6BT0GQaS6gi1Q3Q0uBh/pOxMZMeI6CtnHkpavHGQkb7mrz2VKgCH834x4lhowHvo4L3waeA==" workbookSaltValue="J5n4orbZk8ttujxr/29n0A==" workbookSpinCount="100000" lockStructure="1"/>
  <bookViews>
    <workbookView xWindow="1180" yWindow="1500" windowWidth="27240" windowHeight="15260" xr2:uid="{31900443-BCE1-224B-A6EB-75ED4657F04A}"/>
  </bookViews>
  <sheets>
    <sheet name="Fastlane Paint And Body 020124" sheetId="1" r:id="rId1"/>
    <sheet name="J Huggins and Son 010224" sheetId="2" r:id="rId2"/>
    <sheet name="AC Response Holdings 251024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B23" i="1" s="1"/>
  <c r="B83" i="3"/>
  <c r="B20" i="3" s="1"/>
  <c r="C53" i="3"/>
  <c r="C51" i="3"/>
  <c r="B51" i="3"/>
  <c r="B53" i="3" s="1"/>
  <c r="B83" i="2"/>
  <c r="B17" i="2" s="1"/>
  <c r="D57" i="2"/>
  <c r="B57" i="2"/>
  <c r="D51" i="2"/>
  <c r="D53" i="2" s="1"/>
  <c r="C51" i="2"/>
  <c r="C53" i="2" s="1"/>
  <c r="B40" i="2"/>
  <c r="B51" i="2" s="1"/>
  <c r="B53" i="2" s="1"/>
  <c r="B20" i="2"/>
  <c r="C56" i="2" s="1"/>
  <c r="B84" i="1"/>
  <c r="B20" i="1" s="1"/>
  <c r="B54" i="1"/>
  <c r="B56" i="1" s="1"/>
  <c r="C58" i="3" l="1"/>
  <c r="B58" i="3"/>
  <c r="C57" i="3"/>
  <c r="C56" i="3"/>
  <c r="B56" i="3"/>
  <c r="B17" i="3"/>
  <c r="C57" i="2"/>
  <c r="B58" i="2"/>
  <c r="D56" i="2"/>
  <c r="C58" i="2"/>
  <c r="B56" i="2"/>
  <c r="D58" i="2"/>
  <c r="B61" i="1"/>
  <c r="B60" i="1"/>
  <c r="B59" i="1"/>
</calcChain>
</file>

<file path=xl/sharedStrings.xml><?xml version="1.0" encoding="utf-8"?>
<sst xmlns="http://schemas.openxmlformats.org/spreadsheetml/2006/main" count="177" uniqueCount="77">
  <si>
    <t>Target Company</t>
  </si>
  <si>
    <t>Fastlane Paint And Body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</si>
  <si>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</si>
  <si>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</si>
  <si>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</si>
  <si>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</si>
  <si>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</si>
  <si>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</si>
  <si>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</si>
  <si>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Steer Automotive Group Limited financial statements for the year ended 31/03/2024; note 29 Business combinations</t>
  </si>
  <si>
    <t>Intercompany balance acquired</t>
  </si>
  <si>
    <t>Total consideration</t>
  </si>
  <si>
    <t>Adjustments:</t>
  </si>
  <si>
    <t>Cash acquired</t>
  </si>
  <si>
    <t>Source: Steer Automotive Group financial statements for the year ended 31/03/2024; note 29 Business combinations</t>
  </si>
  <si>
    <t>EV</t>
  </si>
  <si>
    <t>Normalised EBITDA</t>
  </si>
  <si>
    <t>Reporting Date:</t>
  </si>
  <si>
    <t>USD/GBP Exchange Rate:</t>
  </si>
  <si>
    <t>Revenue</t>
  </si>
  <si>
    <t>Source: Fastlane Paint And Body Limited financial statements for the year ended 31/12/2022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</si>
  <si>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</si>
  <si>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</si>
  <si>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</si>
  <si>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</si>
  <si>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</si>
  <si>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</si>
  <si>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</si>
  <si>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</si>
  <si>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</si>
  <si>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</si>
  <si>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</si>
  <si>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</si>
  <si>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</si>
  <si>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</si>
  <si>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</si>
  <si>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</si>
  <si>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</si>
  <si>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</si>
  <si>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</si>
  <si>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Fastlane Paint And Body Limited financial statements for the year ended 31/12/2022</t>
  </si>
  <si>
    <t>Steer Automotive Group financial statements for the year ended 31/03/2024</t>
  </si>
  <si>
    <t>Cash and cash Equivalents</t>
  </si>
  <si>
    <t>Debt</t>
  </si>
  <si>
    <t>Lease Liabilities</t>
  </si>
  <si>
    <t>© 2025 Business Valuation Benchmarks Ltd</t>
  </si>
  <si>
    <t>J Huggins and Son Limited</t>
  </si>
  <si>
    <t>Consideration (GBP)</t>
  </si>
  <si>
    <t>Source: Cary UK Ltd Annual Report for the period ended 31/12/2023; note 27 Post balance sheet events</t>
  </si>
  <si>
    <t>Cash at bank and in hand - as at 31/03/2024 (post acquisition)</t>
  </si>
  <si>
    <t>Source: J Huggins and Son Limited financial statements for the year ended 31/03/2024</t>
  </si>
  <si>
    <t>Source: J Huggins and Son Limited financial statements for the year ended 31/03/2024; J Huggins and Son Limited financial statements for the year ended 31/03/2024</t>
  </si>
  <si>
    <t>Other - Lease costs</t>
  </si>
  <si>
    <t>Source:  J Huggins and Son Limited financial statements for the year ended 31/03/2024 - note 10 Tangible Fixed Assets;  Savills UK Commercial Market in Minutes January 2024; Freehold Land &amp; Buildings £2,611,426 disposed of during the year. To account for lease costs for the 17 workshops operated by the company at a yield of 5.25% for Industrial / Distribution (OMR) yield (January 2024).</t>
  </si>
  <si>
    <t>J Huggins and Son Limited financial statements for the year ended 31/03/2024</t>
  </si>
  <si>
    <t>J Huggins and Son Limited PSC02 dated 02/02/2024</t>
  </si>
  <si>
    <t>Cary UK Ltd Annual Report for the period ended 31/12/2023</t>
  </si>
  <si>
    <t>Cary Group AB press release dated 18/12/2023</t>
  </si>
  <si>
    <t>Savills UK Commercial Market in Minutes January 2024</t>
  </si>
  <si>
    <t>Cash at bank and in hand -post completion balance</t>
  </si>
  <si>
    <t>Cash at bank and in hand</t>
  </si>
  <si>
    <t>AC Response Holdings Limited</t>
  </si>
  <si>
    <t>Source: Motus Holdings (UK) Limited Annual Report and Financial Statements for the year ended 30/06/2024; note 26 Post balance sheet events; total cost of £6.m</t>
  </si>
  <si>
    <t>Cash at bank and in hand - as at 31/12/2023</t>
  </si>
  <si>
    <t>Source: AC Response Holdings Limited group financial statements for the year ended  31/12/2023</t>
  </si>
  <si>
    <t>Source: AC Response Holdings Limited group financial statements for the year ended  31/12/2023; "Whilst the company increased (in 2023) its customer base significant problems with its IT system resulted in a loss of sales during the year"</t>
  </si>
  <si>
    <t>Source: AC Response Holdings Limited group financial statements for the year ended  31/12/2023; "represents specific time costs and computer expenses associated with the rebuild following a cyber attack that took place in the year(2023).  This was a one off event that had a significant impact on the trading results of the business."</t>
  </si>
  <si>
    <t>N/A</t>
  </si>
  <si>
    <t>AC Response Holdings Limited group financial statements for the year ended  31/12/2023</t>
  </si>
  <si>
    <t>Aftercare Response Limited financial statements for the year ended  31/12/2023</t>
  </si>
  <si>
    <t>AC Response Holdings Limited PSC02 notice dated 31/10/2024</t>
  </si>
  <si>
    <t>transportnews.co.uk "Motus Vehicle Solutions Buys Aftercare Response" dated 05/11/2024</t>
  </si>
  <si>
    <t>Motus Holdings (UK) Limited Annual Report and Financial Statements for the year ended 30/06/2024</t>
  </si>
  <si>
    <t>Cash at bank at in hand</t>
  </si>
  <si>
    <t>Source: AC Response Holdings Ltd group financial statements for the year ended  31/12/2023</t>
  </si>
  <si>
    <t>Steer Automotive Group Limited news release dated 02/01/2024</t>
  </si>
  <si>
    <t xml:space="preserve">Source: J Huggins and Son Limited financial statements for the year ended 31/03/2024; As part of the acquisition of the business by Cary UK Limited tangible fixed assets were extracted from the company that resulted in a profit on disposal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</si>
</sst>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165" fontId="0" fillId="0" borderId="5" xfId="0" applyNumberFormat="1" applyBorder="1" applyAlignment="1">
      <alignment horizontal="center"/>
    </xf>
    <xf numFmtId="0" fontId="6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/>
    </xf>
    <xf numFmtId="38" fontId="0" fillId="0" borderId="6" xfId="1" applyNumberFormat="1" applyFont="1" applyFill="1" applyBorder="1" applyAlignment="1">
      <alignment vertical="top"/>
    </xf>
    <xf numFmtId="38" fontId="0" fillId="0" borderId="7" xfId="1" applyNumberFormat="1" applyFont="1" applyBorder="1"/>
    <xf numFmtId="38" fontId="2" fillId="2" borderId="8" xfId="1" applyNumberFormat="1" applyFont="1" applyFill="1" applyBorder="1" applyAlignment="1">
      <alignment vertical="top"/>
    </xf>
    <xf numFmtId="38" fontId="0" fillId="0" borderId="6" xfId="1" applyNumberFormat="1" applyFont="1" applyBorder="1"/>
    <xf numFmtId="14" fontId="2" fillId="0" borderId="6" xfId="0" applyNumberFormat="1" applyFont="1" applyBorder="1" applyAlignment="1">
      <alignment horizontal="center"/>
    </xf>
    <xf numFmtId="166" fontId="2" fillId="2" borderId="8" xfId="1" applyNumberFormat="1" applyFont="1" applyFill="1" applyBorder="1"/>
    <xf numFmtId="0" fontId="0" fillId="0" borderId="10" xfId="0" applyBorder="1"/>
    <xf numFmtId="38" fontId="0" fillId="0" borderId="0" xfId="1" applyNumberFormat="1" applyFont="1" applyBorder="1"/>
    <xf numFmtId="165" fontId="7" fillId="0" borderId="0" xfId="0" applyNumberFormat="1" applyFont="1" applyAlignment="1">
      <alignment horizontal="center"/>
    </xf>
    <xf numFmtId="165" fontId="0" fillId="0" borderId="6" xfId="0" applyNumberFormat="1" applyBorder="1" applyAlignment="1">
      <alignment horizontal="center"/>
    </xf>
    <xf numFmtId="0" fontId="8" fillId="0" borderId="0" xfId="0" applyFont="1" applyAlignment="1">
      <alignment horizontal="center"/>
    </xf>
    <xf numFmtId="38" fontId="7" fillId="0" borderId="0" xfId="1" applyNumberFormat="1" applyFont="1" applyFill="1" applyAlignment="1">
      <alignment vertical="top"/>
    </xf>
    <xf numFmtId="38" fontId="7" fillId="0" borderId="2" xfId="1" applyNumberFormat="1" applyFont="1" applyBorder="1"/>
    <xf numFmtId="38" fontId="9" fillId="2" borderId="1" xfId="1" applyNumberFormat="1" applyFont="1" applyFill="1" applyBorder="1" applyAlignment="1">
      <alignment vertical="top"/>
    </xf>
    <xf numFmtId="38" fontId="7" fillId="0" borderId="0" xfId="1" applyNumberFormat="1" applyFont="1"/>
    <xf numFmtId="14" fontId="9" fillId="0" borderId="0" xfId="0" applyNumberFormat="1" applyFont="1" applyAlignment="1">
      <alignment horizontal="center"/>
    </xf>
    <xf numFmtId="166" fontId="9" fillId="2" borderId="3" xfId="1" applyNumberFormat="1" applyFont="1" applyFill="1" applyBorder="1"/>
    <xf numFmtId="166" fontId="9" fillId="2" borderId="3" xfId="1" applyNumberFormat="1" applyFont="1" applyFill="1" applyBorder="1" applyAlignment="1">
      <alignment horizontal="right"/>
    </xf>
    <xf numFmtId="165" fontId="10" fillId="0" borderId="0" xfId="0" applyNumberFormat="1" applyFont="1" applyAlignment="1">
      <alignment horizontal="center"/>
    </xf>
    <xf numFmtId="0" fontId="11" fillId="0" borderId="0" xfId="0" applyFont="1" applyAlignment="1">
      <alignment vertical="top" wrapText="1"/>
    </xf>
    <xf numFmtId="38" fontId="10" fillId="0" borderId="0" xfId="1" applyNumberFormat="1" applyFont="1" applyFill="1" applyAlignment="1">
      <alignment vertical="top"/>
    </xf>
    <xf numFmtId="38" fontId="10" fillId="0" borderId="2" xfId="1" applyNumberFormat="1" applyFont="1" applyBorder="1"/>
    <xf numFmtId="38" fontId="10" fillId="0" borderId="0" xfId="1" applyNumberFormat="1" applyFont="1"/>
    <xf numFmtId="166" fontId="9" fillId="2" borderId="9" xfId="1" applyNumberFormat="1" applyFont="1" applyFill="1" applyBorder="1"/>
    <xf numFmtId="166" fontId="9" fillId="2" borderId="4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00F59-69E5-4746-92E4-BEF3E06E51DB}">
  <sheetPr>
    <pageSetUpPr fitToPage="1"/>
  </sheetPr>
  <dimension ref="A1:I95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45293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38243.951999999997</v>
      </c>
      <c r="C12" s="16" t="s">
        <v>9</v>
      </c>
    </row>
    <row r="13" spans="1:3" x14ac:dyDescent="0.2">
      <c r="A13" s="14"/>
      <c r="B13" s="15"/>
      <c r="C13" s="16"/>
    </row>
    <row r="14" spans="1:3" ht="34" x14ac:dyDescent="0.2">
      <c r="A14" s="14" t="s">
        <v>10</v>
      </c>
      <c r="B14" s="17">
        <v>5565.55</v>
      </c>
      <c r="C14" s="16" t="s">
        <v>9</v>
      </c>
    </row>
    <row r="15" spans="1:3" x14ac:dyDescent="0.2">
      <c r="A15" s="14"/>
      <c r="B15" s="15"/>
      <c r="C15" s="16"/>
    </row>
    <row r="16" spans="1:3" x14ac:dyDescent="0.2">
      <c r="A16" s="14" t="s">
        <v>11</v>
      </c>
      <c r="B16" s="15">
        <f>SUM(B12:B14)</f>
        <v>43809.502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12</v>
      </c>
      <c r="B18" s="15"/>
      <c r="C18" s="16"/>
    </row>
    <row r="19" spans="1:3" x14ac:dyDescent="0.2">
      <c r="A19" s="14"/>
      <c r="B19" s="15"/>
      <c r="C19" s="16"/>
    </row>
    <row r="20" spans="1:3" ht="34" x14ac:dyDescent="0.2">
      <c r="A20" s="14" t="s">
        <v>13</v>
      </c>
      <c r="B20" s="15">
        <f>-B84</f>
        <v>-5733.8779999999997</v>
      </c>
      <c r="C20" s="16" t="s">
        <v>14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15</v>
      </c>
      <c r="B23" s="20">
        <f>B16-B84</f>
        <v>38075.624000000003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16</v>
      </c>
      <c r="B26" s="7"/>
      <c r="C26" s="22"/>
    </row>
    <row r="27" spans="1:3" x14ac:dyDescent="0.2">
      <c r="A27" s="2" t="s">
        <v>17</v>
      </c>
      <c r="B27" s="3"/>
      <c r="C27" s="23"/>
    </row>
    <row r="28" spans="1:3" x14ac:dyDescent="0.2">
      <c r="A28" s="12">
        <v>44926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18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17" x14ac:dyDescent="0.2">
      <c r="A33" s="14" t="s">
        <v>19</v>
      </c>
      <c r="B33" s="27">
        <v>25145.843000000001</v>
      </c>
      <c r="C33" s="16" t="s">
        <v>20</v>
      </c>
    </row>
    <row r="34" spans="1:3" x14ac:dyDescent="0.2">
      <c r="A34" s="14" t="s">
        <v>21</v>
      </c>
      <c r="B34" s="27"/>
      <c r="C34" s="16"/>
    </row>
    <row r="35" spans="1:3" ht="17" x14ac:dyDescent="0.2">
      <c r="A35" s="1" t="s">
        <v>22</v>
      </c>
      <c r="B35" s="27">
        <v>3424.2020000000002</v>
      </c>
      <c r="C35" s="16" t="s">
        <v>20</v>
      </c>
    </row>
    <row r="36" spans="1:3" x14ac:dyDescent="0.2">
      <c r="A36" s="14"/>
      <c r="B36" s="27"/>
      <c r="C36" s="11"/>
    </row>
    <row r="37" spans="1:3" x14ac:dyDescent="0.2">
      <c r="A37" s="1" t="s">
        <v>23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24</v>
      </c>
      <c r="B39" s="27"/>
      <c r="C39" s="16"/>
    </row>
    <row r="40" spans="1:3" x14ac:dyDescent="0.2">
      <c r="A40" s="14" t="s">
        <v>25</v>
      </c>
      <c r="B40" s="27"/>
      <c r="C40" s="11"/>
    </row>
    <row r="41" spans="1:3" x14ac:dyDescent="0.2">
      <c r="A41" s="14"/>
      <c r="B41" s="27"/>
      <c r="C41" s="11"/>
    </row>
    <row r="42" spans="1:3" x14ac:dyDescent="0.2">
      <c r="A42" s="14" t="s">
        <v>26</v>
      </c>
      <c r="B42" s="27"/>
      <c r="C42" s="11"/>
    </row>
    <row r="43" spans="1:3" x14ac:dyDescent="0.2">
      <c r="A43" s="14" t="s">
        <v>27</v>
      </c>
      <c r="B43" s="27"/>
      <c r="C43" s="16"/>
    </row>
    <row r="44" spans="1:3" x14ac:dyDescent="0.2">
      <c r="A44" s="14" t="s">
        <v>28</v>
      </c>
      <c r="B44" s="27"/>
      <c r="C44" s="11"/>
    </row>
    <row r="45" spans="1:3" x14ac:dyDescent="0.2">
      <c r="A45" s="14" t="s">
        <v>29</v>
      </c>
      <c r="B45" s="27"/>
      <c r="C45" s="11"/>
    </row>
    <row r="46" spans="1:3" x14ac:dyDescent="0.2">
      <c r="A46" s="14"/>
      <c r="B46" s="27"/>
      <c r="C46" s="11"/>
    </row>
    <row r="47" spans="1:3" x14ac:dyDescent="0.2">
      <c r="A47" s="14" t="s">
        <v>30</v>
      </c>
      <c r="B47" s="27"/>
      <c r="C47" s="16"/>
    </row>
    <row r="48" spans="1:3" x14ac:dyDescent="0.2">
      <c r="A48" s="14" t="s">
        <v>31</v>
      </c>
      <c r="B48" s="27"/>
      <c r="C48" s="11"/>
    </row>
    <row r="49" spans="1:3" x14ac:dyDescent="0.2">
      <c r="A49" s="14" t="s">
        <v>32</v>
      </c>
      <c r="B49" s="27"/>
      <c r="C49" s="16"/>
    </row>
    <row r="50" spans="1:3" x14ac:dyDescent="0.2">
      <c r="A50" s="14" t="s">
        <v>33</v>
      </c>
      <c r="B50" s="27"/>
      <c r="C50" s="16"/>
    </row>
    <row r="51" spans="1:3" x14ac:dyDescent="0.2">
      <c r="A51" s="14"/>
      <c r="B51" s="27"/>
      <c r="C51" s="11"/>
    </row>
    <row r="52" spans="1:3" ht="17" x14ac:dyDescent="0.2">
      <c r="A52" s="14" t="s">
        <v>34</v>
      </c>
      <c r="B52" s="27">
        <v>468.298</v>
      </c>
      <c r="C52" s="16" t="s">
        <v>20</v>
      </c>
    </row>
    <row r="53" spans="1:3" x14ac:dyDescent="0.2">
      <c r="A53" s="14"/>
      <c r="B53" s="27"/>
      <c r="C53" s="11"/>
    </row>
    <row r="54" spans="1:3" x14ac:dyDescent="0.2">
      <c r="A54" s="14" t="s">
        <v>35</v>
      </c>
      <c r="B54" s="27">
        <f>SUM(B39:B52)</f>
        <v>468.298</v>
      </c>
      <c r="C54" s="11"/>
    </row>
    <row r="55" spans="1:3" x14ac:dyDescent="0.2">
      <c r="A55" s="28"/>
      <c r="B55" s="29"/>
      <c r="C55" s="30"/>
    </row>
    <row r="56" spans="1:3" x14ac:dyDescent="0.2">
      <c r="A56" s="31" t="s">
        <v>16</v>
      </c>
      <c r="B56" s="32">
        <f>B35+B54</f>
        <v>3892.5</v>
      </c>
      <c r="C56" s="33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4" t="s">
        <v>36</v>
      </c>
      <c r="B59" s="35">
        <f>ROUND((B23/B33),1)</f>
        <v>1.5</v>
      </c>
      <c r="C59" s="10"/>
    </row>
    <row r="60" spans="1:3" x14ac:dyDescent="0.2">
      <c r="A60" s="34" t="s">
        <v>37</v>
      </c>
      <c r="B60" s="35">
        <f>ROUND((B23/B35),1)</f>
        <v>11.1</v>
      </c>
      <c r="C60" s="10"/>
    </row>
    <row r="61" spans="1:3" x14ac:dyDescent="0.2">
      <c r="A61" s="34" t="s">
        <v>38</v>
      </c>
      <c r="B61" s="35">
        <f>ROUND((B23/B56),1)</f>
        <v>9.8000000000000007</v>
      </c>
      <c r="C61" s="10"/>
    </row>
    <row r="64" spans="1:3" x14ac:dyDescent="0.2">
      <c r="A64" s="7" t="s">
        <v>39</v>
      </c>
      <c r="B64" s="8"/>
      <c r="C64" s="9"/>
    </row>
    <row r="65" spans="1:3" x14ac:dyDescent="0.2">
      <c r="C65" s="10"/>
    </row>
    <row r="66" spans="1:3" x14ac:dyDescent="0.2">
      <c r="A66" s="14" t="s">
        <v>40</v>
      </c>
    </row>
    <row r="67" spans="1:3" x14ac:dyDescent="0.2">
      <c r="A67" s="14" t="s">
        <v>41</v>
      </c>
    </row>
    <row r="68" spans="1:3" x14ac:dyDescent="0.2">
      <c r="A68" t="s">
        <v>75</v>
      </c>
    </row>
    <row r="69" spans="1:3" x14ac:dyDescent="0.2">
      <c r="C69" s="11"/>
    </row>
    <row r="70" spans="1:3" x14ac:dyDescent="0.2">
      <c r="A70" s="36"/>
      <c r="B70" s="36"/>
      <c r="C70" s="9"/>
    </row>
    <row r="71" spans="1:3" x14ac:dyDescent="0.2">
      <c r="C71" s="37"/>
    </row>
    <row r="72" spans="1:3" x14ac:dyDescent="0.2">
      <c r="C72" s="37"/>
    </row>
    <row r="73" spans="1:3" x14ac:dyDescent="0.2">
      <c r="B73" s="3" t="s">
        <v>3</v>
      </c>
    </row>
    <row r="74" spans="1:3" x14ac:dyDescent="0.2">
      <c r="B74" s="3"/>
    </row>
    <row r="75" spans="1:3" x14ac:dyDescent="0.2">
      <c r="B75" s="5" t="s">
        <v>5</v>
      </c>
    </row>
    <row r="76" spans="1:3" x14ac:dyDescent="0.2">
      <c r="B76" s="5"/>
    </row>
    <row r="77" spans="1:3" x14ac:dyDescent="0.2">
      <c r="B77" s="38">
        <v>45293</v>
      </c>
    </row>
    <row r="78" spans="1:3" x14ac:dyDescent="0.2">
      <c r="A78" s="2" t="s">
        <v>18</v>
      </c>
      <c r="B78" s="5"/>
    </row>
    <row r="79" spans="1:3" x14ac:dyDescent="0.2">
      <c r="A79" s="39"/>
      <c r="B79" s="5"/>
    </row>
    <row r="81" spans="1:9" ht="34" x14ac:dyDescent="0.2">
      <c r="A81" s="14" t="s">
        <v>42</v>
      </c>
      <c r="B81" s="15">
        <v>5733.8779999999997</v>
      </c>
      <c r="C81" s="16" t="s">
        <v>9</v>
      </c>
    </row>
    <row r="82" spans="1:9" x14ac:dyDescent="0.2">
      <c r="A82" s="14" t="s">
        <v>43</v>
      </c>
      <c r="B82" s="15"/>
      <c r="C82" s="16"/>
    </row>
    <row r="83" spans="1:9" x14ac:dyDescent="0.2">
      <c r="A83" t="s">
        <v>44</v>
      </c>
      <c r="B83" s="29"/>
      <c r="C83" s="16"/>
    </row>
    <row r="84" spans="1:9" x14ac:dyDescent="0.2">
      <c r="A84" s="2" t="s">
        <v>13</v>
      </c>
      <c r="B84" s="40">
        <f>SUM(B81:B83)</f>
        <v>5733.8779999999997</v>
      </c>
    </row>
    <row r="87" spans="1:9" x14ac:dyDescent="0.2">
      <c r="A87" s="41" t="s">
        <v>45</v>
      </c>
    </row>
    <row r="91" spans="1:9" x14ac:dyDescent="0.2">
      <c r="E91" s="16"/>
      <c r="F91" s="16"/>
      <c r="G91" s="16"/>
      <c r="H91" s="16"/>
      <c r="I91" s="16"/>
    </row>
    <row r="94" spans="1:9" x14ac:dyDescent="0.2">
      <c r="B94" s="42"/>
    </row>
    <row r="95" spans="1:9" x14ac:dyDescent="0.2">
      <c r="B95" s="42"/>
    </row>
  </sheetData>
  <sheetProtection algorithmName="SHA-512" hashValue="jBSpKdzztTqkpqXePJs8t52O852YmSWbQSXv+XIShgyBDggOQZMbHzKWeVpdQtzcvTNcRsa0Pr/lNUbobKM+oQ==" saltValue="DvXunryH3VeWcTh+yZvUVA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4DD8B-13E3-D54F-B890-AE7AE3D7A1D3}">
  <sheetPr>
    <pageSetUpPr fitToPage="1"/>
  </sheetPr>
  <dimension ref="A1:K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46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45323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34" x14ac:dyDescent="0.2">
      <c r="A12" s="14" t="s">
        <v>47</v>
      </c>
      <c r="B12" s="15">
        <v>16700</v>
      </c>
      <c r="C12" s="15"/>
      <c r="D12" s="15"/>
      <c r="E12" s="16" t="s">
        <v>48</v>
      </c>
    </row>
    <row r="13" spans="1:5" x14ac:dyDescent="0.2">
      <c r="A13" s="14"/>
      <c r="B13" s="15"/>
      <c r="C13" s="15"/>
      <c r="D13" s="15"/>
      <c r="E13" s="16"/>
    </row>
    <row r="14" spans="1:5" x14ac:dyDescent="0.2">
      <c r="A14" s="14"/>
      <c r="B14" s="15"/>
      <c r="C14" s="15"/>
      <c r="D14" s="15"/>
      <c r="E14" s="16"/>
    </row>
    <row r="15" spans="1:5" x14ac:dyDescent="0.2">
      <c r="A15" s="18" t="s">
        <v>12</v>
      </c>
      <c r="B15" s="15"/>
      <c r="C15" s="15"/>
      <c r="D15" s="15"/>
      <c r="E15" s="16"/>
    </row>
    <row r="16" spans="1:5" x14ac:dyDescent="0.2">
      <c r="A16" s="14"/>
      <c r="B16" s="15"/>
      <c r="C16" s="15"/>
      <c r="D16" s="15"/>
      <c r="E16" s="16"/>
    </row>
    <row r="17" spans="1:5" ht="34" x14ac:dyDescent="0.2">
      <c r="A17" s="16" t="s">
        <v>49</v>
      </c>
      <c r="B17" s="15">
        <f>-B83</f>
        <v>-880.66099999999994</v>
      </c>
      <c r="C17" s="15"/>
      <c r="D17" s="15"/>
      <c r="E17" s="16" t="s">
        <v>50</v>
      </c>
    </row>
    <row r="18" spans="1:5" x14ac:dyDescent="0.2">
      <c r="A18" s="14"/>
      <c r="B18" s="15"/>
      <c r="C18" s="15"/>
      <c r="D18" s="15"/>
      <c r="E18" s="16"/>
    </row>
    <row r="19" spans="1:5" x14ac:dyDescent="0.2">
      <c r="A19" s="4"/>
      <c r="B19" s="10"/>
      <c r="C19" s="10"/>
      <c r="D19" s="10"/>
    </row>
    <row r="20" spans="1:5" x14ac:dyDescent="0.2">
      <c r="A20" s="19" t="s">
        <v>15</v>
      </c>
      <c r="B20" s="20">
        <f>B12-B83</f>
        <v>15819.339</v>
      </c>
      <c r="C20" s="20"/>
      <c r="D20" s="20"/>
      <c r="E20" s="21"/>
    </row>
    <row r="21" spans="1:5" x14ac:dyDescent="0.2">
      <c r="A21" s="2"/>
    </row>
    <row r="22" spans="1:5" x14ac:dyDescent="0.2">
      <c r="A22" s="2"/>
    </row>
    <row r="23" spans="1:5" x14ac:dyDescent="0.2">
      <c r="A23" s="7" t="s">
        <v>16</v>
      </c>
      <c r="B23" s="7"/>
      <c r="C23" s="7"/>
      <c r="D23" s="7"/>
      <c r="E23" s="22"/>
    </row>
    <row r="24" spans="1:5" ht="17" thickBot="1" x14ac:dyDescent="0.25">
      <c r="B24" s="3"/>
      <c r="C24" s="3"/>
      <c r="D24" s="3"/>
      <c r="E24" s="23"/>
    </row>
    <row r="25" spans="1:5" x14ac:dyDescent="0.2">
      <c r="A25" s="2" t="s">
        <v>17</v>
      </c>
      <c r="B25" s="43">
        <v>45382</v>
      </c>
      <c r="C25" s="64">
        <v>45016</v>
      </c>
      <c r="D25" s="64">
        <v>44651</v>
      </c>
      <c r="E25" s="24"/>
    </row>
    <row r="26" spans="1:5" x14ac:dyDescent="0.2">
      <c r="A26" s="13"/>
      <c r="B26" s="44"/>
      <c r="C26" s="65"/>
      <c r="D26" s="65"/>
      <c r="E26" s="24"/>
    </row>
    <row r="27" spans="1:5" x14ac:dyDescent="0.2">
      <c r="A27" s="2" t="s">
        <v>18</v>
      </c>
      <c r="B27" s="45"/>
      <c r="C27" s="56"/>
      <c r="D27" s="56"/>
      <c r="E27" s="24"/>
    </row>
    <row r="28" spans="1:5" x14ac:dyDescent="0.2">
      <c r="A28" s="26"/>
      <c r="B28" s="45"/>
      <c r="C28" s="56"/>
      <c r="D28" s="56"/>
      <c r="E28" s="26"/>
    </row>
    <row r="29" spans="1:5" x14ac:dyDescent="0.2">
      <c r="A29" s="13"/>
      <c r="B29" s="45"/>
      <c r="C29" s="56"/>
      <c r="D29" s="56"/>
      <c r="E29" s="24"/>
    </row>
    <row r="30" spans="1:5" ht="34" x14ac:dyDescent="0.2">
      <c r="A30" s="14" t="s">
        <v>19</v>
      </c>
      <c r="B30" s="46">
        <v>15667.958000000001</v>
      </c>
      <c r="C30" s="66">
        <v>13719.295</v>
      </c>
      <c r="D30" s="66">
        <v>13189.833000000001</v>
      </c>
      <c r="E30" s="16" t="s">
        <v>51</v>
      </c>
    </row>
    <row r="31" spans="1:5" x14ac:dyDescent="0.2">
      <c r="A31" s="14" t="s">
        <v>21</v>
      </c>
      <c r="B31" s="46"/>
      <c r="C31" s="66"/>
      <c r="D31" s="66"/>
      <c r="E31" s="16"/>
    </row>
    <row r="32" spans="1:5" ht="17" x14ac:dyDescent="0.2">
      <c r="A32" s="1" t="s">
        <v>22</v>
      </c>
      <c r="B32" s="46">
        <v>5213.5860000000002</v>
      </c>
      <c r="C32" s="66">
        <v>789.62900000000002</v>
      </c>
      <c r="D32" s="66">
        <v>1533.328</v>
      </c>
      <c r="E32" s="16" t="s">
        <v>50</v>
      </c>
    </row>
    <row r="33" spans="1:5" x14ac:dyDescent="0.2">
      <c r="A33" s="14"/>
      <c r="B33" s="46"/>
      <c r="C33" s="66"/>
      <c r="D33" s="66"/>
      <c r="E33" s="11"/>
    </row>
    <row r="34" spans="1:5" x14ac:dyDescent="0.2">
      <c r="A34" s="1" t="s">
        <v>23</v>
      </c>
      <c r="B34" s="46"/>
      <c r="C34" s="66"/>
      <c r="D34" s="66"/>
      <c r="E34" s="11"/>
    </row>
    <row r="35" spans="1:5" x14ac:dyDescent="0.2">
      <c r="A35" s="14"/>
      <c r="B35" s="46"/>
      <c r="C35" s="66"/>
      <c r="D35" s="66"/>
      <c r="E35" s="11"/>
    </row>
    <row r="36" spans="1:5" ht="51" x14ac:dyDescent="0.2">
      <c r="A36" s="14" t="s">
        <v>24</v>
      </c>
      <c r="B36" s="46">
        <v>-2541.66</v>
      </c>
      <c r="C36" s="66">
        <v>-9.4149999999999991</v>
      </c>
      <c r="D36" s="66"/>
      <c r="E36" s="16" t="s">
        <v>76</v>
      </c>
    </row>
    <row r="37" spans="1:5" x14ac:dyDescent="0.2">
      <c r="A37" s="14" t="s">
        <v>25</v>
      </c>
      <c r="B37" s="46"/>
      <c r="C37" s="66"/>
      <c r="D37" s="66"/>
      <c r="E37" s="11"/>
    </row>
    <row r="38" spans="1:5" x14ac:dyDescent="0.2">
      <c r="A38" s="14"/>
      <c r="B38" s="46"/>
      <c r="C38" s="66"/>
      <c r="D38" s="66"/>
      <c r="E38" s="11"/>
    </row>
    <row r="39" spans="1:5" x14ac:dyDescent="0.2">
      <c r="A39" s="14" t="s">
        <v>26</v>
      </c>
      <c r="B39" s="46"/>
      <c r="C39" s="66"/>
      <c r="D39" s="66"/>
      <c r="E39" s="11"/>
    </row>
    <row r="40" spans="1:5" ht="85" x14ac:dyDescent="0.2">
      <c r="A40" s="14" t="s">
        <v>52</v>
      </c>
      <c r="B40" s="46">
        <f>-2611.426*0.0525</f>
        <v>-137.09986499999999</v>
      </c>
      <c r="C40" s="66"/>
      <c r="D40" s="66"/>
      <c r="E40" s="16" t="s">
        <v>53</v>
      </c>
    </row>
    <row r="41" spans="1:5" x14ac:dyDescent="0.2">
      <c r="A41" s="14" t="s">
        <v>28</v>
      </c>
      <c r="B41" s="46"/>
      <c r="C41" s="66"/>
      <c r="D41" s="66"/>
      <c r="E41" s="11"/>
    </row>
    <row r="42" spans="1:5" x14ac:dyDescent="0.2">
      <c r="A42" s="14" t="s">
        <v>29</v>
      </c>
      <c r="B42" s="46"/>
      <c r="C42" s="66"/>
      <c r="D42" s="66"/>
      <c r="E42" s="11"/>
    </row>
    <row r="43" spans="1:5" x14ac:dyDescent="0.2">
      <c r="A43" s="14"/>
      <c r="B43" s="46"/>
      <c r="C43" s="66"/>
      <c r="D43" s="66"/>
      <c r="E43" s="11"/>
    </row>
    <row r="44" spans="1:5" x14ac:dyDescent="0.2">
      <c r="A44" s="14" t="s">
        <v>30</v>
      </c>
      <c r="B44" s="46"/>
      <c r="C44" s="66"/>
      <c r="D44" s="66"/>
      <c r="E44" s="16"/>
    </row>
    <row r="45" spans="1:5" x14ac:dyDescent="0.2">
      <c r="A45" s="14" t="s">
        <v>31</v>
      </c>
      <c r="B45" s="46"/>
      <c r="C45" s="66"/>
      <c r="D45" s="66"/>
      <c r="E45" s="11"/>
    </row>
    <row r="46" spans="1:5" x14ac:dyDescent="0.2">
      <c r="A46" s="14" t="s">
        <v>32</v>
      </c>
      <c r="B46" s="46"/>
      <c r="C46" s="66"/>
      <c r="D46" s="66"/>
      <c r="E46" s="16"/>
    </row>
    <row r="47" spans="1:5" x14ac:dyDescent="0.2">
      <c r="A47" s="14" t="s">
        <v>33</v>
      </c>
      <c r="B47" s="46"/>
      <c r="C47" s="66"/>
      <c r="D47" s="66"/>
      <c r="E47" s="16"/>
    </row>
    <row r="48" spans="1:5" x14ac:dyDescent="0.2">
      <c r="A48" s="14"/>
      <c r="B48" s="46"/>
      <c r="C48" s="66"/>
      <c r="D48" s="66"/>
      <c r="E48" s="11"/>
    </row>
    <row r="49" spans="1:5" ht="34" x14ac:dyDescent="0.2">
      <c r="A49" s="14" t="s">
        <v>34</v>
      </c>
      <c r="B49" s="46">
        <v>318.94900000000001</v>
      </c>
      <c r="C49" s="66">
        <v>265.202</v>
      </c>
      <c r="D49" s="66">
        <v>280.34699999999998</v>
      </c>
      <c r="E49" s="16" t="s">
        <v>51</v>
      </c>
    </row>
    <row r="50" spans="1:5" x14ac:dyDescent="0.2">
      <c r="A50" s="14"/>
      <c r="B50" s="46"/>
      <c r="C50" s="66"/>
      <c r="D50" s="66"/>
      <c r="E50" s="11"/>
    </row>
    <row r="51" spans="1:5" x14ac:dyDescent="0.2">
      <c r="A51" s="14" t="s">
        <v>35</v>
      </c>
      <c r="B51" s="46">
        <f>SUM(B36:B49)</f>
        <v>-2359.8108649999999</v>
      </c>
      <c r="C51" s="66">
        <f t="shared" ref="C51:D51" si="0">SUM(C36:C49)</f>
        <v>255.78700000000001</v>
      </c>
      <c r="D51" s="66">
        <f t="shared" si="0"/>
        <v>280.34699999999998</v>
      </c>
      <c r="E51" s="11"/>
    </row>
    <row r="52" spans="1:5" x14ac:dyDescent="0.2">
      <c r="A52" s="28"/>
      <c r="B52" s="47"/>
      <c r="C52" s="67"/>
      <c r="D52" s="67"/>
      <c r="E52" s="30"/>
    </row>
    <row r="53" spans="1:5" x14ac:dyDescent="0.2">
      <c r="A53" s="31" t="s">
        <v>16</v>
      </c>
      <c r="B53" s="48">
        <f>B32+B51</f>
        <v>2853.7751350000003</v>
      </c>
      <c r="C53" s="59">
        <f t="shared" ref="C53:D53" si="1">C32+C51</f>
        <v>1045.4159999999999</v>
      </c>
      <c r="D53" s="59">
        <f t="shared" si="1"/>
        <v>1813.675</v>
      </c>
      <c r="E53" s="33"/>
    </row>
    <row r="54" spans="1:5" x14ac:dyDescent="0.2">
      <c r="B54" s="49"/>
      <c r="C54" s="68"/>
      <c r="D54" s="68"/>
      <c r="E54" s="11"/>
    </row>
    <row r="55" spans="1:5" x14ac:dyDescent="0.2">
      <c r="B55" s="50"/>
      <c r="C55" s="61"/>
      <c r="D55" s="61"/>
      <c r="E55" s="10"/>
    </row>
    <row r="56" spans="1:5" x14ac:dyDescent="0.2">
      <c r="A56" s="34" t="s">
        <v>36</v>
      </c>
      <c r="B56" s="51">
        <f>ROUND((B20/B30),1)</f>
        <v>1</v>
      </c>
      <c r="C56" s="69">
        <f>ROUND((B20/C30),1)</f>
        <v>1.2</v>
      </c>
      <c r="D56" s="70">
        <f>ROUND((B20/D30),1)</f>
        <v>1.2</v>
      </c>
      <c r="E56" s="10"/>
    </row>
    <row r="57" spans="1:5" x14ac:dyDescent="0.2">
      <c r="A57" s="34" t="s">
        <v>37</v>
      </c>
      <c r="B57" s="51">
        <f>ROUND((B20/B32),1)</f>
        <v>3</v>
      </c>
      <c r="C57" s="69">
        <f>ROUND((B20/C32),1)</f>
        <v>20</v>
      </c>
      <c r="D57" s="70">
        <f>ROUND((B20/D32),1)</f>
        <v>10.3</v>
      </c>
      <c r="E57" s="10"/>
    </row>
    <row r="58" spans="1:5" x14ac:dyDescent="0.2">
      <c r="A58" s="34" t="s">
        <v>38</v>
      </c>
      <c r="B58" s="51">
        <f>ROUND((B20/B53),1)</f>
        <v>5.5</v>
      </c>
      <c r="C58" s="69">
        <f>ROUND((B20/C53),1)</f>
        <v>15.1</v>
      </c>
      <c r="D58" s="70">
        <f>ROUND((B20/D53),1)</f>
        <v>8.6999999999999993</v>
      </c>
      <c r="E58" s="10"/>
    </row>
    <row r="59" spans="1:5" ht="17" thickBot="1" x14ac:dyDescent="0.25">
      <c r="B59" s="52"/>
    </row>
    <row r="61" spans="1:5" x14ac:dyDescent="0.2">
      <c r="A61" s="7" t="s">
        <v>39</v>
      </c>
      <c r="B61" s="8"/>
      <c r="C61" s="8"/>
      <c r="D61" s="8"/>
      <c r="E61" s="9"/>
    </row>
    <row r="62" spans="1:5" x14ac:dyDescent="0.2">
      <c r="E62" s="10"/>
    </row>
    <row r="63" spans="1:5" x14ac:dyDescent="0.2">
      <c r="A63" s="14" t="s">
        <v>54</v>
      </c>
    </row>
    <row r="64" spans="1:5" x14ac:dyDescent="0.2">
      <c r="A64" s="14" t="s">
        <v>55</v>
      </c>
    </row>
    <row r="65" spans="1:5" x14ac:dyDescent="0.2">
      <c r="A65" t="s">
        <v>56</v>
      </c>
    </row>
    <row r="66" spans="1:5" x14ac:dyDescent="0.2">
      <c r="A66" t="s">
        <v>57</v>
      </c>
    </row>
    <row r="67" spans="1:5" x14ac:dyDescent="0.2">
      <c r="A67" t="s">
        <v>58</v>
      </c>
      <c r="E67" s="11"/>
    </row>
    <row r="68" spans="1:5" x14ac:dyDescent="0.2">
      <c r="E68" s="11"/>
    </row>
    <row r="69" spans="1:5" x14ac:dyDescent="0.2">
      <c r="A69" s="36"/>
      <c r="B69" s="36"/>
      <c r="C69" s="36"/>
      <c r="D69" s="36"/>
      <c r="E69" s="9"/>
    </row>
    <row r="70" spans="1:5" x14ac:dyDescent="0.2">
      <c r="E70" s="37"/>
    </row>
    <row r="71" spans="1:5" x14ac:dyDescent="0.2">
      <c r="E71" s="37"/>
    </row>
    <row r="72" spans="1:5" x14ac:dyDescent="0.2">
      <c r="B72" s="3" t="s">
        <v>3</v>
      </c>
      <c r="C72" s="3"/>
      <c r="D72" s="3"/>
    </row>
    <row r="73" spans="1:5" x14ac:dyDescent="0.2">
      <c r="B73" s="3"/>
      <c r="C73" s="3"/>
      <c r="D73" s="3"/>
    </row>
    <row r="74" spans="1:5" x14ac:dyDescent="0.2">
      <c r="B74" s="5" t="s">
        <v>5</v>
      </c>
      <c r="C74" s="5"/>
      <c r="D74" s="5"/>
    </row>
    <row r="75" spans="1:5" x14ac:dyDescent="0.2">
      <c r="B75" s="5"/>
      <c r="C75" s="5"/>
      <c r="D75" s="5"/>
    </row>
    <row r="76" spans="1:5" x14ac:dyDescent="0.2">
      <c r="B76" s="38">
        <v>45382</v>
      </c>
      <c r="C76" s="38"/>
      <c r="D76" s="38"/>
    </row>
    <row r="77" spans="1:5" x14ac:dyDescent="0.2">
      <c r="A77" s="2" t="s">
        <v>18</v>
      </c>
      <c r="B77" s="5"/>
      <c r="C77" s="5"/>
      <c r="D77" s="5"/>
    </row>
    <row r="78" spans="1:5" x14ac:dyDescent="0.2">
      <c r="A78" s="39"/>
      <c r="B78" s="5"/>
      <c r="C78" s="5"/>
      <c r="D78" s="5"/>
    </row>
    <row r="80" spans="1:5" ht="17" x14ac:dyDescent="0.2">
      <c r="A80" s="14" t="s">
        <v>59</v>
      </c>
      <c r="B80" s="15">
        <v>880.66099999999994</v>
      </c>
      <c r="C80" s="15"/>
      <c r="D80" s="15"/>
      <c r="E80" s="16" t="s">
        <v>50</v>
      </c>
    </row>
    <row r="81" spans="1:11" x14ac:dyDescent="0.2">
      <c r="A81" s="14" t="s">
        <v>43</v>
      </c>
      <c r="B81" s="15"/>
      <c r="C81" s="15"/>
      <c r="D81" s="15"/>
      <c r="E81" s="16"/>
    </row>
    <row r="82" spans="1:11" x14ac:dyDescent="0.2">
      <c r="A82" t="s">
        <v>44</v>
      </c>
      <c r="B82" s="29"/>
      <c r="C82" s="53"/>
      <c r="D82" s="53"/>
      <c r="E82" s="16"/>
    </row>
    <row r="83" spans="1:11" x14ac:dyDescent="0.2">
      <c r="A83" s="2" t="s">
        <v>60</v>
      </c>
      <c r="B83" s="40">
        <f>SUM(B80:B82)</f>
        <v>880.66099999999994</v>
      </c>
      <c r="C83" s="40"/>
      <c r="D83" s="40"/>
    </row>
    <row r="86" spans="1:11" x14ac:dyDescent="0.2">
      <c r="A86" s="41" t="s">
        <v>45</v>
      </c>
    </row>
    <row r="90" spans="1:11" x14ac:dyDescent="0.2">
      <c r="G90" s="16"/>
      <c r="H90" s="16"/>
      <c r="I90" s="16"/>
      <c r="J90" s="16"/>
      <c r="K90" s="16"/>
    </row>
    <row r="93" spans="1:11" x14ac:dyDescent="0.2">
      <c r="B93" s="42"/>
      <c r="C93" s="42"/>
      <c r="D93" s="42"/>
    </row>
    <row r="94" spans="1:11" x14ac:dyDescent="0.2">
      <c r="B94" s="42"/>
      <c r="C94" s="42"/>
      <c r="D94" s="42"/>
    </row>
  </sheetData>
  <sheetProtection algorithmName="SHA-512" hashValue="IkAOBe46M8oIneYRFmjpa9OK9RO0Y9jMDavkYqXawYGy3IkkJcUC8WhhIhYgXjlAMV4aV5KuhNc6QWLjQMScjQ==" saltValue="ZEFP5j9RtcQmI8CgyxsB9Q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07BA5-5A52-9941-A23D-B1D51C8A6B24}">
  <sheetPr>
    <pageSetUpPr fitToPage="1"/>
  </sheetPr>
  <dimension ref="A1:J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2" t="s">
        <v>61</v>
      </c>
      <c r="C1" s="2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45590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47</v>
      </c>
      <c r="B12" s="15">
        <v>6400</v>
      </c>
      <c r="C12" s="15"/>
      <c r="D12" s="16" t="s">
        <v>62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8" t="s">
        <v>12</v>
      </c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63</v>
      </c>
      <c r="B17" s="15">
        <f>-B83</f>
        <v>-96.543000000000006</v>
      </c>
      <c r="C17" s="15"/>
      <c r="D17" s="16" t="s">
        <v>64</v>
      </c>
    </row>
    <row r="18" spans="1:4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19" t="s">
        <v>15</v>
      </c>
      <c r="B20" s="20">
        <f>B12-B83</f>
        <v>6303.4570000000003</v>
      </c>
      <c r="C20" s="20"/>
      <c r="D20" s="21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16</v>
      </c>
      <c r="B23" s="7"/>
      <c r="C23" s="7"/>
      <c r="D23" s="22"/>
    </row>
    <row r="24" spans="1:4" ht="17" thickBot="1" x14ac:dyDescent="0.25">
      <c r="B24" s="3"/>
      <c r="C24" s="3"/>
      <c r="D24" s="23"/>
    </row>
    <row r="25" spans="1:4" x14ac:dyDescent="0.2">
      <c r="A25" s="2" t="s">
        <v>17</v>
      </c>
      <c r="B25" s="54">
        <v>45291</v>
      </c>
      <c r="C25" s="43">
        <v>44926</v>
      </c>
      <c r="D25" s="24"/>
    </row>
    <row r="26" spans="1:4" x14ac:dyDescent="0.2">
      <c r="A26" s="13"/>
      <c r="B26" s="54"/>
      <c r="C26" s="55"/>
      <c r="D26" s="24"/>
    </row>
    <row r="27" spans="1:4" x14ac:dyDescent="0.2">
      <c r="A27" s="2" t="s">
        <v>18</v>
      </c>
      <c r="B27" s="56"/>
      <c r="C27" s="45"/>
      <c r="D27" s="24"/>
    </row>
    <row r="28" spans="1:4" x14ac:dyDescent="0.2">
      <c r="A28" s="26"/>
      <c r="B28" s="56"/>
      <c r="C28" s="45"/>
      <c r="D28" s="26"/>
    </row>
    <row r="29" spans="1:4" x14ac:dyDescent="0.2">
      <c r="A29" s="13"/>
      <c r="B29" s="56"/>
      <c r="C29" s="45"/>
      <c r="D29" s="24"/>
    </row>
    <row r="30" spans="1:4" ht="51" x14ac:dyDescent="0.2">
      <c r="A30" s="14" t="s">
        <v>19</v>
      </c>
      <c r="B30" s="57">
        <v>10438.001</v>
      </c>
      <c r="C30" s="46">
        <v>10380.370999999999</v>
      </c>
      <c r="D30" s="16" t="s">
        <v>65</v>
      </c>
    </row>
    <row r="31" spans="1:4" x14ac:dyDescent="0.2">
      <c r="A31" s="14" t="s">
        <v>21</v>
      </c>
      <c r="B31" s="57"/>
      <c r="C31" s="46"/>
      <c r="D31" s="16"/>
    </row>
    <row r="32" spans="1:4" ht="34" x14ac:dyDescent="0.2">
      <c r="A32" s="1" t="s">
        <v>22</v>
      </c>
      <c r="B32" s="57">
        <v>-36.49</v>
      </c>
      <c r="C32" s="46">
        <v>764.42100000000005</v>
      </c>
      <c r="D32" s="16" t="s">
        <v>64</v>
      </c>
    </row>
    <row r="33" spans="1:4" x14ac:dyDescent="0.2">
      <c r="A33" s="14"/>
      <c r="B33" s="57"/>
      <c r="C33" s="46"/>
      <c r="D33" s="11"/>
    </row>
    <row r="34" spans="1:4" x14ac:dyDescent="0.2">
      <c r="A34" s="1" t="s">
        <v>23</v>
      </c>
      <c r="B34" s="57"/>
      <c r="C34" s="46"/>
      <c r="D34" s="11"/>
    </row>
    <row r="35" spans="1:4" x14ac:dyDescent="0.2">
      <c r="A35" s="14"/>
      <c r="B35" s="57"/>
      <c r="C35" s="46"/>
      <c r="D35" s="11"/>
    </row>
    <row r="36" spans="1:4" x14ac:dyDescent="0.2">
      <c r="A36" s="14" t="s">
        <v>24</v>
      </c>
      <c r="B36" s="57"/>
      <c r="C36" s="46"/>
      <c r="D36" s="16"/>
    </row>
    <row r="37" spans="1:4" x14ac:dyDescent="0.2">
      <c r="A37" s="14" t="s">
        <v>25</v>
      </c>
      <c r="B37" s="57"/>
      <c r="C37" s="46"/>
      <c r="D37" s="11"/>
    </row>
    <row r="38" spans="1:4" x14ac:dyDescent="0.2">
      <c r="A38" s="14"/>
      <c r="B38" s="57"/>
      <c r="C38" s="46"/>
      <c r="D38" s="11"/>
    </row>
    <row r="39" spans="1:4" x14ac:dyDescent="0.2">
      <c r="A39" s="14" t="s">
        <v>26</v>
      </c>
      <c r="B39" s="57"/>
      <c r="C39" s="46"/>
      <c r="D39" s="11"/>
    </row>
    <row r="40" spans="1:4" x14ac:dyDescent="0.2">
      <c r="A40" s="14" t="s">
        <v>27</v>
      </c>
      <c r="B40" s="57"/>
      <c r="C40" s="46"/>
      <c r="D40" s="16"/>
    </row>
    <row r="41" spans="1:4" ht="68" x14ac:dyDescent="0.2">
      <c r="A41" s="14" t="s">
        <v>28</v>
      </c>
      <c r="B41" s="57">
        <v>160.65199999999999</v>
      </c>
      <c r="C41" s="46"/>
      <c r="D41" s="16" t="s">
        <v>66</v>
      </c>
    </row>
    <row r="42" spans="1:4" x14ac:dyDescent="0.2">
      <c r="A42" s="14" t="s">
        <v>29</v>
      </c>
      <c r="B42" s="57"/>
      <c r="C42" s="46"/>
      <c r="D42" s="11"/>
    </row>
    <row r="43" spans="1:4" x14ac:dyDescent="0.2">
      <c r="A43" s="14"/>
      <c r="B43" s="57"/>
      <c r="C43" s="46"/>
      <c r="D43" s="11"/>
    </row>
    <row r="44" spans="1:4" x14ac:dyDescent="0.2">
      <c r="A44" s="14" t="s">
        <v>30</v>
      </c>
      <c r="B44" s="57"/>
      <c r="C44" s="46"/>
      <c r="D44" s="16"/>
    </row>
    <row r="45" spans="1:4" x14ac:dyDescent="0.2">
      <c r="A45" s="14" t="s">
        <v>31</v>
      </c>
      <c r="B45" s="57"/>
      <c r="C45" s="46"/>
      <c r="D45" s="11"/>
    </row>
    <row r="46" spans="1:4" x14ac:dyDescent="0.2">
      <c r="A46" s="14" t="s">
        <v>32</v>
      </c>
      <c r="B46" s="57"/>
      <c r="C46" s="46"/>
      <c r="D46" s="16"/>
    </row>
    <row r="47" spans="1:4" ht="34" x14ac:dyDescent="0.2">
      <c r="A47" s="14" t="s">
        <v>33</v>
      </c>
      <c r="B47" s="57">
        <v>55.451000000000001</v>
      </c>
      <c r="C47" s="46">
        <v>55.451000000000001</v>
      </c>
      <c r="D47" s="16" t="s">
        <v>64</v>
      </c>
    </row>
    <row r="48" spans="1:4" x14ac:dyDescent="0.2">
      <c r="A48" s="14"/>
      <c r="B48" s="57"/>
      <c r="C48" s="46"/>
      <c r="D48" s="11"/>
    </row>
    <row r="49" spans="1:4" ht="34" x14ac:dyDescent="0.2">
      <c r="A49" s="14" t="s">
        <v>34</v>
      </c>
      <c r="B49" s="57">
        <v>63.899000000000001</v>
      </c>
      <c r="C49" s="46">
        <v>41.066000000000003</v>
      </c>
      <c r="D49" s="16" t="s">
        <v>64</v>
      </c>
    </row>
    <row r="50" spans="1:4" x14ac:dyDescent="0.2">
      <c r="A50" s="14"/>
      <c r="B50" s="57"/>
      <c r="C50" s="46"/>
      <c r="D50" s="11"/>
    </row>
    <row r="51" spans="1:4" x14ac:dyDescent="0.2">
      <c r="A51" s="14" t="s">
        <v>35</v>
      </c>
      <c r="B51" s="57">
        <f>SUM(B36:B49)</f>
        <v>280.00199999999995</v>
      </c>
      <c r="C51" s="46">
        <f>SUM(C36:C49)</f>
        <v>96.516999999999996</v>
      </c>
      <c r="D51" s="11"/>
    </row>
    <row r="52" spans="1:4" x14ac:dyDescent="0.2">
      <c r="A52" s="28"/>
      <c r="B52" s="58"/>
      <c r="C52" s="47"/>
      <c r="D52" s="30"/>
    </row>
    <row r="53" spans="1:4" x14ac:dyDescent="0.2">
      <c r="A53" s="31" t="s">
        <v>16</v>
      </c>
      <c r="B53" s="59">
        <f>B32+B51</f>
        <v>243.51199999999994</v>
      </c>
      <c r="C53" s="48">
        <f>C32+C51</f>
        <v>860.9380000000001</v>
      </c>
      <c r="D53" s="33"/>
    </row>
    <row r="54" spans="1:4" x14ac:dyDescent="0.2">
      <c r="B54" s="60"/>
      <c r="C54" s="49"/>
      <c r="D54" s="11"/>
    </row>
    <row r="55" spans="1:4" x14ac:dyDescent="0.2">
      <c r="B55" s="61"/>
      <c r="C55" s="50"/>
      <c r="D55" s="10"/>
    </row>
    <row r="56" spans="1:4" x14ac:dyDescent="0.2">
      <c r="A56" s="34" t="s">
        <v>36</v>
      </c>
      <c r="B56" s="62">
        <f>ROUND((B20/B30),1)</f>
        <v>0.6</v>
      </c>
      <c r="C56" s="51">
        <f>ROUND((B20/C30),1)</f>
        <v>0.6</v>
      </c>
      <c r="D56" s="10"/>
    </row>
    <row r="57" spans="1:4" x14ac:dyDescent="0.2">
      <c r="A57" s="34" t="s">
        <v>37</v>
      </c>
      <c r="B57" s="63" t="s">
        <v>67</v>
      </c>
      <c r="C57" s="51">
        <f>ROUND((B20/C32),1)</f>
        <v>8.1999999999999993</v>
      </c>
      <c r="D57" s="10"/>
    </row>
    <row r="58" spans="1:4" x14ac:dyDescent="0.2">
      <c r="A58" s="34" t="s">
        <v>38</v>
      </c>
      <c r="B58" s="62">
        <f>ROUND((B20/B53),1)</f>
        <v>25.9</v>
      </c>
      <c r="C58" s="51">
        <f>ROUND((B20/C53),1)</f>
        <v>7.3</v>
      </c>
      <c r="D58" s="10"/>
    </row>
    <row r="59" spans="1:4" ht="17" thickBot="1" x14ac:dyDescent="0.25">
      <c r="C59" s="52"/>
    </row>
    <row r="61" spans="1:4" x14ac:dyDescent="0.2">
      <c r="A61" s="7" t="s">
        <v>39</v>
      </c>
      <c r="B61" s="8"/>
      <c r="C61" s="8"/>
      <c r="D61" s="9"/>
    </row>
    <row r="62" spans="1:4" x14ac:dyDescent="0.2">
      <c r="D62" s="10"/>
    </row>
    <row r="63" spans="1:4" x14ac:dyDescent="0.2">
      <c r="A63" s="14" t="s">
        <v>68</v>
      </c>
    </row>
    <row r="64" spans="1:4" x14ac:dyDescent="0.2">
      <c r="A64" s="14" t="s">
        <v>69</v>
      </c>
    </row>
    <row r="65" spans="1:4" x14ac:dyDescent="0.2">
      <c r="A65" s="14" t="s">
        <v>70</v>
      </c>
    </row>
    <row r="66" spans="1:4" x14ac:dyDescent="0.2">
      <c r="A66" s="14" t="s">
        <v>71</v>
      </c>
    </row>
    <row r="67" spans="1:4" x14ac:dyDescent="0.2">
      <c r="A67" t="s">
        <v>72</v>
      </c>
    </row>
    <row r="68" spans="1:4" x14ac:dyDescent="0.2">
      <c r="D68" s="11"/>
    </row>
    <row r="69" spans="1:4" x14ac:dyDescent="0.2">
      <c r="A69" s="36"/>
      <c r="B69" s="36"/>
      <c r="C69" s="36"/>
      <c r="D69" s="9"/>
    </row>
    <row r="70" spans="1:4" x14ac:dyDescent="0.2">
      <c r="D70" s="37"/>
    </row>
    <row r="71" spans="1:4" x14ac:dyDescent="0.2">
      <c r="D71" s="37"/>
    </row>
    <row r="72" spans="1:4" x14ac:dyDescent="0.2">
      <c r="B72" s="3" t="s">
        <v>3</v>
      </c>
      <c r="C72" s="3"/>
    </row>
    <row r="73" spans="1:4" x14ac:dyDescent="0.2">
      <c r="B73" s="3"/>
      <c r="C73" s="3"/>
    </row>
    <row r="74" spans="1:4" x14ac:dyDescent="0.2">
      <c r="B74" s="5" t="s">
        <v>5</v>
      </c>
      <c r="C74" s="5"/>
    </row>
    <row r="75" spans="1:4" x14ac:dyDescent="0.2">
      <c r="B75" s="5"/>
      <c r="C75" s="5"/>
    </row>
    <row r="76" spans="1:4" x14ac:dyDescent="0.2">
      <c r="B76" s="38">
        <v>45291</v>
      </c>
      <c r="C76" s="38"/>
    </row>
    <row r="77" spans="1:4" x14ac:dyDescent="0.2">
      <c r="A77" s="2" t="s">
        <v>18</v>
      </c>
      <c r="B77" s="5"/>
      <c r="C77" s="5"/>
    </row>
    <row r="78" spans="1:4" x14ac:dyDescent="0.2">
      <c r="A78" s="39"/>
      <c r="B78" s="5"/>
      <c r="C78" s="5"/>
    </row>
    <row r="80" spans="1:4" ht="17" x14ac:dyDescent="0.2">
      <c r="A80" s="14" t="s">
        <v>73</v>
      </c>
      <c r="B80" s="15">
        <v>96.543000000000006</v>
      </c>
      <c r="C80" s="15"/>
      <c r="D80" s="16" t="s">
        <v>74</v>
      </c>
    </row>
    <row r="81" spans="1:10" x14ac:dyDescent="0.2">
      <c r="A81" s="14" t="s">
        <v>43</v>
      </c>
      <c r="B81" s="15"/>
      <c r="C81" s="15"/>
      <c r="D81" s="16"/>
    </row>
    <row r="82" spans="1:10" x14ac:dyDescent="0.2">
      <c r="A82" t="s">
        <v>44</v>
      </c>
      <c r="B82" s="29"/>
      <c r="C82" s="53"/>
      <c r="D82" s="16"/>
    </row>
    <row r="83" spans="1:10" x14ac:dyDescent="0.2">
      <c r="A83" s="1" t="s">
        <v>73</v>
      </c>
      <c r="B83" s="40">
        <f>SUM(B80:B82)</f>
        <v>96.543000000000006</v>
      </c>
      <c r="C83" s="40"/>
    </row>
    <row r="86" spans="1:10" x14ac:dyDescent="0.2">
      <c r="A86" s="41" t="s">
        <v>45</v>
      </c>
    </row>
    <row r="90" spans="1:10" x14ac:dyDescent="0.2">
      <c r="F90" s="16"/>
      <c r="G90" s="16"/>
      <c r="H90" s="16"/>
      <c r="I90" s="16"/>
      <c r="J90" s="16"/>
    </row>
    <row r="93" spans="1:10" x14ac:dyDescent="0.2">
      <c r="B93" s="42"/>
      <c r="C93" s="42"/>
    </row>
    <row r="94" spans="1:10" x14ac:dyDescent="0.2">
      <c r="B94" s="42"/>
      <c r="C94" s="42"/>
    </row>
  </sheetData>
  <sheetProtection algorithmName="SHA-512" hashValue="Kp89OMZn0wMl2ErP5keN0c9EKGQJQ1E0cncdKxpbu4Z+Y4bgPaLm6nCsOpVn0dmGE77sX5ZOe6QPngrxUdhjtA==" saltValue="1+Io3lenUnSqyNYrWHRTZg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Fastlane Paint And Body 020124</vt:lpstr>
      <vt:lpstr>J Huggins and Son 010224</vt:lpstr>
      <vt:lpstr>AC Response Holdings 251024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2025-05-22T16:26:00Z</dcterms:created>
  <dcterms:modified xsi:type="dcterms:W3CDTF">2025-05-22T16:39:09Z</dcterms:modified>
</cp:coreProperties>
</file>