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Consumer Discretionary/"/>
    </mc:Choice>
  </mc:AlternateContent>
  <xr:revisionPtr revIDLastSave="0" documentId="13_ncr:1_{A6D66B98-A730-9148-83D9-4CD25FB9C820}" xr6:coauthVersionLast="47" xr6:coauthVersionMax="47" xr10:uidLastSave="{00000000-0000-0000-0000-000000000000}"/>
  <workbookProtection workbookAlgorithmName="SHA-512" workbookHashValue="vqpA8Khn7lLQ9YR9vihUnSu3TtgoVHN10d2krwEZ2oZdJUqboQf3egUaogDxKmx8L3+2crk4rhYihsdehwHwwQ==" workbookSaltValue="eQm40ZqLQZJ5AQfW3M0R4g==" workbookSpinCount="100000" lockStructure="1"/>
  <bookViews>
    <workbookView xWindow="0" yWindow="0" windowWidth="28800" windowHeight="18000" xr2:uid="{9AEE1A19-C044-4446-92A2-20BC8526DBEF}"/>
  </bookViews>
  <sheets>
    <sheet name="Signature Fabrics 291024" sheetId="1" r:id="rId1"/>
    <sheet name="Tangle Teezer 11124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1" l="1"/>
  <c r="B56" i="1"/>
  <c r="B58" i="1" s="1"/>
  <c r="B23" i="2"/>
  <c r="B82" i="2"/>
  <c r="B84" i="2" s="1"/>
  <c r="B54" i="2"/>
  <c r="B56" i="2" s="1"/>
  <c r="B15" i="2"/>
  <c r="B20" i="2" l="1"/>
  <c r="B59" i="2" l="1"/>
  <c r="B61" i="2"/>
  <c r="B20" i="1" l="1"/>
  <c r="C92" i="1"/>
  <c r="D90" i="1"/>
  <c r="B90" i="1"/>
  <c r="D89" i="1"/>
  <c r="D92" i="1" s="1"/>
  <c r="B89" i="1"/>
  <c r="B92" i="1" s="1"/>
  <c r="D54" i="1"/>
  <c r="B54" i="1" s="1"/>
  <c r="B53" i="1"/>
  <c r="B52" i="1"/>
  <c r="B42" i="1"/>
  <c r="D36" i="1"/>
  <c r="B36" i="1"/>
  <c r="D34" i="1"/>
  <c r="B34" i="1" s="1"/>
  <c r="B61" i="1" l="1"/>
  <c r="B62" i="1"/>
  <c r="B63" i="1"/>
</calcChain>
</file>

<file path=xl/sharedStrings.xml><?xml version="1.0" encoding="utf-8"?>
<sst xmlns="http://schemas.openxmlformats.org/spreadsheetml/2006/main" count="137" uniqueCount="69">
  <si>
    <t>Target Company</t>
  </si>
  <si>
    <t>Signature Fabrics Limited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</si>
  <si>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</si>
  <si>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</si>
  <si>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</si>
  <si>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</si>
  <si>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</si>
  <si>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</si>
  <si>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</si>
  <si>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CEPS plc press release dated 30/10/2024</t>
  </si>
  <si>
    <t>Adjustments:</t>
  </si>
  <si>
    <t>Net cash - as at 31/12/2023</t>
  </si>
  <si>
    <t>Source: Friedman's Limited financial statements for the year ended 31/12/2023; Milano International Limited financial statements for the year ended 31/12/2023; see below</t>
  </si>
  <si>
    <t>EV</t>
  </si>
  <si>
    <t>Normalised EBITDA</t>
  </si>
  <si>
    <t>Reporting Date:</t>
  </si>
  <si>
    <t>Combined</t>
  </si>
  <si>
    <t>Friedman's Limited</t>
  </si>
  <si>
    <t>Milano International Limited</t>
  </si>
  <si>
    <t>Source:</t>
  </si>
  <si>
    <t>Friedman's Limited financial statements for the year ended 31/12/2023</t>
  </si>
  <si>
    <t xml:space="preserve">Milano International Limited financial statements for the year ended 31/12/2023  </t>
  </si>
  <si>
    <t>Note:</t>
  </si>
  <si>
    <t>(Signature owns 90% of equity.  Revenue and expenses are stated to reflect this)</t>
  </si>
  <si>
    <t>USD/GBP Exchange Rate:</t>
  </si>
  <si>
    <t>Revenue</t>
  </si>
  <si>
    <t>Gross Profit</t>
  </si>
  <si>
    <t>Operating profit</t>
  </si>
  <si>
    <t>Profit before tax</t>
  </si>
  <si>
    <t>Add Back:</t>
  </si>
  <si>
    <t>Gain on Sale of FA</t>
  </si>
  <si>
    <t>Loss on Sale of FA</t>
  </si>
  <si>
    <t>Write down of inventories</t>
  </si>
  <si>
    <t>Other - to account for non-recurring costs</t>
  </si>
  <si>
    <t>Source: CEPS plc press release dated 30/10/2024; to agree to reported EBITDA of £1.1 million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</si>
  <si>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</si>
  <si>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</si>
  <si>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</si>
  <si>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</si>
  <si>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</si>
  <si>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</si>
  <si>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</si>
  <si>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</si>
  <si>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</si>
  <si>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</si>
  <si>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</si>
  <si>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</si>
  <si>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Milano International Limited financial statements for the year ended 31/12/2023</t>
  </si>
  <si>
    <t>Milano International Holdings financial statements for the year ended 31/12/2023</t>
  </si>
  <si>
    <t>CEPS plc press release dated 30/10/2024</t>
  </si>
  <si>
    <t>Signature Fabrics Holdings Limited PSC02 notice dated 30/10/2024</t>
  </si>
  <si>
    <t>Cash and cash Equivalents</t>
  </si>
  <si>
    <t>Debt</t>
  </si>
  <si>
    <t>Lease Liabilities</t>
  </si>
  <si>
    <t>Net cash</t>
  </si>
  <si>
    <t>© 2025 Business Valuation Benchmarks Ltd</t>
  </si>
  <si>
    <t>Dragon Midco Limited (Tangle Teezer)</t>
  </si>
  <si>
    <t>EUR</t>
  </si>
  <si>
    <t>Source: www.oanda.com - as at 11/12/2024</t>
  </si>
  <si>
    <t>Source: Societe BIC SA press release dated 11/12/2024</t>
  </si>
  <si>
    <t>Net debt - as at 31/12/2023</t>
  </si>
  <si>
    <t>Source: Dragon Midco Limited consolidated financial statements for the year ended 31/12/2023; see below</t>
  </si>
  <si>
    <t>Source: Dragon Midco Limited consolidated financial statements for the year ended 31/12/2023</t>
  </si>
  <si>
    <t>Dragon Midco Limited consolidated financial statements for the year ended 31/12/2023</t>
  </si>
  <si>
    <t>Dragon Midco Limited PSC02 notice dated 12/12/2024</t>
  </si>
  <si>
    <t>Societe BIC SA press release dated 11/12/2024</t>
  </si>
  <si>
    <t>Net debt</t>
  </si>
  <si>
    <t>N/A</t>
  </si>
  <si>
    <t>(Signature owns 90% of equity.  Assets and liabilities are stated to reflect this ownership))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</si>
</sst>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dd/mm/yyyy;@"/>
    <numFmt numFmtId="166" formatCode="#,##0.0;[Red]\-#,##0.0"/>
    <numFmt numFmtId="167" formatCode="0.0"/>
    <numFmt numFmtId="168" formatCode="#,##0.00000_);[Red]\(#,##0.00000\)"/>
    <numFmt numFmtId="169" formatCode="#,##0.00000;[Red]\-#,##0.0000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14" fontId="2" fillId="0" borderId="0" xfId="0" applyNumberFormat="1" applyFont="1" applyAlignment="1">
      <alignment horizontal="left" vertical="top"/>
    </xf>
    <xf numFmtId="0" fontId="6" fillId="0" borderId="3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5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38" fontId="0" fillId="0" borderId="3" xfId="1" applyNumberFormat="1" applyFont="1" applyFill="1" applyBorder="1" applyAlignment="1">
      <alignment vertical="top"/>
    </xf>
    <xf numFmtId="38" fontId="0" fillId="0" borderId="0" xfId="1" applyNumberFormat="1" applyFont="1" applyFill="1" applyAlignment="1">
      <alignment vertical="top"/>
    </xf>
    <xf numFmtId="38" fontId="0" fillId="2" borderId="0" xfId="1" applyNumberFormat="1" applyFont="1" applyFill="1" applyAlignment="1">
      <alignment vertical="top"/>
    </xf>
    <xf numFmtId="0" fontId="0" fillId="0" borderId="4" xfId="0" applyBorder="1"/>
    <xf numFmtId="38" fontId="0" fillId="0" borderId="5" xfId="1" applyNumberFormat="1" applyFont="1" applyBorder="1"/>
    <xf numFmtId="38" fontId="0" fillId="0" borderId="4" xfId="1" applyNumberFormat="1" applyFont="1" applyBorder="1"/>
    <xf numFmtId="40" fontId="0" fillId="0" borderId="4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6" xfId="1" applyNumberFormat="1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center" wrapText="1"/>
    </xf>
    <xf numFmtId="0" fontId="0" fillId="2" borderId="7" xfId="0" applyFill="1" applyBorder="1"/>
    <xf numFmtId="166" fontId="2" fillId="2" borderId="6" xfId="1" applyNumberFormat="1" applyFont="1" applyFill="1" applyBorder="1"/>
    <xf numFmtId="166" fontId="2" fillId="0" borderId="0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38" fontId="2" fillId="0" borderId="0" xfId="1" applyNumberFormat="1" applyFont="1"/>
    <xf numFmtId="0" fontId="0" fillId="0" borderId="0" xfId="0" quotePrefix="1"/>
    <xf numFmtId="167" fontId="0" fillId="0" borderId="0" xfId="0" applyNumberFormat="1"/>
    <xf numFmtId="0" fontId="2" fillId="0" borderId="3" xfId="0" applyFont="1" applyBorder="1" applyAlignment="1">
      <alignment horizontal="center"/>
    </xf>
    <xf numFmtId="0" fontId="0" fillId="0" borderId="3" xfId="0" applyBorder="1"/>
    <xf numFmtId="38" fontId="0" fillId="0" borderId="3" xfId="1" applyNumberFormat="1" applyFont="1" applyBorder="1" applyAlignment="1">
      <alignment vertical="top"/>
    </xf>
    <xf numFmtId="38" fontId="2" fillId="0" borderId="2" xfId="1" applyNumberFormat="1" applyFont="1" applyBorder="1"/>
    <xf numFmtId="0" fontId="0" fillId="0" borderId="5" xfId="0" applyBorder="1"/>
    <xf numFmtId="168" fontId="0" fillId="0" borderId="0" xfId="1" applyNumberFormat="1" applyFont="1" applyAlignment="1">
      <alignment horizontal="left" vertical="top"/>
    </xf>
    <xf numFmtId="40" fontId="0" fillId="2" borderId="1" xfId="1" applyNumberFormat="1" applyFont="1" applyFill="1" applyBorder="1" applyAlignment="1">
      <alignment wrapText="1"/>
    </xf>
    <xf numFmtId="169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166" fontId="2" fillId="2" borderId="6" xfId="1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A10EE-F72F-314F-89AF-F79B8EA04533}">
  <sheetPr>
    <pageSetUpPr fitToPage="1"/>
  </sheetPr>
  <dimension ref="A1:K103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1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 t="s">
        <v>3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4</v>
      </c>
      <c r="B5" s="5" t="s">
        <v>5</v>
      </c>
      <c r="C5" s="5" t="s">
        <v>5</v>
      </c>
      <c r="D5" s="5" t="s">
        <v>5</v>
      </c>
    </row>
    <row r="6" spans="1:5" x14ac:dyDescent="0.2">
      <c r="A6" s="2"/>
      <c r="B6" s="6"/>
      <c r="C6" s="6"/>
      <c r="D6" s="6"/>
    </row>
    <row r="7" spans="1:5" x14ac:dyDescent="0.2">
      <c r="A7" s="7" t="s">
        <v>6</v>
      </c>
      <c r="B7" s="8"/>
      <c r="C7" s="8"/>
      <c r="D7" s="8"/>
      <c r="E7" s="9"/>
    </row>
    <row r="8" spans="1:5" x14ac:dyDescent="0.2">
      <c r="A8" s="2" t="s">
        <v>7</v>
      </c>
      <c r="B8" s="10"/>
      <c r="C8" s="10"/>
      <c r="D8" s="10"/>
      <c r="E8" s="11"/>
    </row>
    <row r="9" spans="1:5" x14ac:dyDescent="0.2">
      <c r="A9" s="12">
        <v>45594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13"/>
      <c r="B11" s="10"/>
      <c r="C11" s="10"/>
      <c r="D11" s="10"/>
      <c r="E11" s="11"/>
    </row>
    <row r="12" spans="1:5" ht="17" x14ac:dyDescent="0.2">
      <c r="A12" s="14" t="s">
        <v>8</v>
      </c>
      <c r="B12" s="15">
        <v>4000</v>
      </c>
      <c r="C12" s="15"/>
      <c r="D12" s="15"/>
      <c r="E12" s="16" t="s">
        <v>9</v>
      </c>
    </row>
    <row r="13" spans="1:5" x14ac:dyDescent="0.2">
      <c r="A13" s="14"/>
      <c r="B13" s="15"/>
      <c r="C13" s="15"/>
      <c r="D13" s="15"/>
      <c r="E13" s="16"/>
    </row>
    <row r="14" spans="1:5" x14ac:dyDescent="0.2">
      <c r="A14" s="14"/>
      <c r="B14" s="15"/>
      <c r="C14" s="15"/>
      <c r="D14" s="15"/>
      <c r="E14" s="16"/>
    </row>
    <row r="15" spans="1:5" x14ac:dyDescent="0.2">
      <c r="A15" s="17" t="s">
        <v>10</v>
      </c>
      <c r="B15" s="15"/>
      <c r="C15" s="15"/>
      <c r="D15" s="15"/>
      <c r="E15" s="16"/>
    </row>
    <row r="16" spans="1:5" x14ac:dyDescent="0.2">
      <c r="A16" s="14"/>
      <c r="B16" s="15"/>
      <c r="C16" s="15"/>
      <c r="D16" s="15"/>
      <c r="E16" s="16"/>
    </row>
    <row r="17" spans="1:5" ht="34" x14ac:dyDescent="0.2">
      <c r="A17" s="14" t="s">
        <v>11</v>
      </c>
      <c r="B17" s="15">
        <f>-B92</f>
        <v>-452.65239999999994</v>
      </c>
      <c r="C17" s="15"/>
      <c r="D17" s="15"/>
      <c r="E17" s="16" t="s">
        <v>12</v>
      </c>
    </row>
    <row r="18" spans="1:5" x14ac:dyDescent="0.2">
      <c r="A18" s="14"/>
      <c r="B18" s="15"/>
      <c r="C18" s="15"/>
      <c r="D18" s="15"/>
      <c r="E18" s="16"/>
    </row>
    <row r="19" spans="1:5" x14ac:dyDescent="0.2">
      <c r="A19" s="4"/>
      <c r="B19" s="10"/>
      <c r="C19" s="10"/>
      <c r="D19" s="10"/>
    </row>
    <row r="20" spans="1:5" x14ac:dyDescent="0.2">
      <c r="A20" s="18" t="s">
        <v>13</v>
      </c>
      <c r="B20" s="19">
        <f>B12-B92</f>
        <v>3547.3476000000001</v>
      </c>
      <c r="C20" s="19"/>
      <c r="D20" s="19"/>
      <c r="E20" s="20"/>
    </row>
    <row r="21" spans="1:5" x14ac:dyDescent="0.2">
      <c r="A21" s="2"/>
    </row>
    <row r="22" spans="1:5" x14ac:dyDescent="0.2">
      <c r="A22" s="2"/>
    </row>
    <row r="23" spans="1:5" x14ac:dyDescent="0.2">
      <c r="A23" s="7" t="s">
        <v>14</v>
      </c>
      <c r="B23" s="7"/>
      <c r="C23" s="7"/>
      <c r="D23" s="7"/>
      <c r="E23" s="21"/>
    </row>
    <row r="24" spans="1:5" x14ac:dyDescent="0.2">
      <c r="A24" s="2" t="s">
        <v>15</v>
      </c>
      <c r="B24" s="3"/>
      <c r="C24" s="3"/>
      <c r="D24" s="3"/>
      <c r="E24" s="22"/>
    </row>
    <row r="25" spans="1:5" x14ac:dyDescent="0.2">
      <c r="A25" s="12">
        <v>45291</v>
      </c>
      <c r="B25" s="23"/>
      <c r="C25" s="23"/>
      <c r="D25" s="23"/>
      <c r="E25" s="23"/>
    </row>
    <row r="26" spans="1:5" ht="45" x14ac:dyDescent="0.2">
      <c r="A26" s="13"/>
      <c r="B26" s="24" t="s">
        <v>16</v>
      </c>
      <c r="C26" s="25" t="s">
        <v>17</v>
      </c>
      <c r="D26" s="25" t="s">
        <v>18</v>
      </c>
      <c r="E26" s="23"/>
    </row>
    <row r="27" spans="1:5" ht="92" customHeight="1" x14ac:dyDescent="0.2">
      <c r="A27" s="26" t="s">
        <v>19</v>
      </c>
      <c r="B27" s="27"/>
      <c r="C27" s="28" t="s">
        <v>20</v>
      </c>
      <c r="D27" s="28" t="s">
        <v>21</v>
      </c>
      <c r="E27" s="23"/>
    </row>
    <row r="28" spans="1:5" ht="78" x14ac:dyDescent="0.2">
      <c r="A28" s="26" t="s">
        <v>22</v>
      </c>
      <c r="B28" s="27"/>
      <c r="C28" s="28"/>
      <c r="D28" s="28" t="s">
        <v>23</v>
      </c>
      <c r="E28" s="23"/>
    </row>
    <row r="29" spans="1:5" x14ac:dyDescent="0.2">
      <c r="A29" s="26"/>
      <c r="B29" s="27"/>
      <c r="C29" s="28"/>
      <c r="D29" s="28"/>
      <c r="E29" s="23"/>
    </row>
    <row r="30" spans="1:5" x14ac:dyDescent="0.2">
      <c r="A30" s="13"/>
      <c r="B30" s="27"/>
      <c r="C30" s="25"/>
      <c r="D30" s="25"/>
      <c r="E30" s="23"/>
    </row>
    <row r="31" spans="1:5" x14ac:dyDescent="0.2">
      <c r="A31" s="2" t="s">
        <v>24</v>
      </c>
      <c r="B31" s="29"/>
      <c r="C31" s="23"/>
      <c r="D31" s="23"/>
      <c r="E31" s="23"/>
    </row>
    <row r="32" spans="1:5" x14ac:dyDescent="0.2">
      <c r="A32" s="30"/>
      <c r="B32" s="29"/>
      <c r="C32" s="23"/>
      <c r="D32" s="23"/>
      <c r="E32" s="30"/>
    </row>
    <row r="33" spans="1:5" x14ac:dyDescent="0.2">
      <c r="A33" s="13"/>
      <c r="B33" s="29"/>
      <c r="C33" s="23"/>
      <c r="D33" s="23"/>
      <c r="E33" s="23"/>
    </row>
    <row r="34" spans="1:5" x14ac:dyDescent="0.2">
      <c r="A34" s="14" t="s">
        <v>25</v>
      </c>
      <c r="B34" s="31">
        <f>C34+D34</f>
        <v>6982.4447</v>
      </c>
      <c r="C34" s="32">
        <v>5123.24</v>
      </c>
      <c r="D34" s="32">
        <f>2065.783*0.9</f>
        <v>1859.2047</v>
      </c>
      <c r="E34" s="16"/>
    </row>
    <row r="35" spans="1:5" x14ac:dyDescent="0.2">
      <c r="A35" s="14" t="s">
        <v>26</v>
      </c>
      <c r="B35" s="31"/>
      <c r="C35" s="32"/>
      <c r="D35" s="32"/>
      <c r="E35" s="16"/>
    </row>
    <row r="36" spans="1:5" x14ac:dyDescent="0.2">
      <c r="A36" s="1" t="s">
        <v>27</v>
      </c>
      <c r="B36" s="31">
        <f>C36+D36</f>
        <v>651.47970000000009</v>
      </c>
      <c r="C36" s="32">
        <v>584.29200000000003</v>
      </c>
      <c r="D36" s="32">
        <f>74.653*0.9</f>
        <v>67.187700000000007</v>
      </c>
      <c r="E36" s="16"/>
    </row>
    <row r="37" spans="1:5" x14ac:dyDescent="0.2">
      <c r="A37" s="1" t="s">
        <v>28</v>
      </c>
      <c r="B37" s="31">
        <v>500</v>
      </c>
      <c r="C37" s="32"/>
      <c r="D37" s="32"/>
      <c r="E37" s="16"/>
    </row>
    <row r="38" spans="1:5" x14ac:dyDescent="0.2">
      <c r="A38" s="14"/>
      <c r="B38" s="31"/>
      <c r="C38" s="32"/>
      <c r="D38" s="32"/>
      <c r="E38" s="11"/>
    </row>
    <row r="39" spans="1:5" x14ac:dyDescent="0.2">
      <c r="A39" s="1" t="s">
        <v>29</v>
      </c>
      <c r="B39" s="31"/>
      <c r="C39" s="32"/>
      <c r="D39" s="32"/>
      <c r="E39" s="11"/>
    </row>
    <row r="40" spans="1:5" x14ac:dyDescent="0.2">
      <c r="A40" s="14"/>
      <c r="B40" s="31"/>
      <c r="C40" s="32"/>
      <c r="D40" s="32"/>
      <c r="E40" s="11"/>
    </row>
    <row r="41" spans="1:5" x14ac:dyDescent="0.2">
      <c r="A41" s="14" t="s">
        <v>30</v>
      </c>
      <c r="B41" s="31"/>
      <c r="C41" s="32"/>
      <c r="D41" s="32"/>
      <c r="E41" s="16"/>
    </row>
    <row r="42" spans="1:5" x14ac:dyDescent="0.2">
      <c r="A42" s="14" t="s">
        <v>31</v>
      </c>
      <c r="B42" s="31">
        <f>C42+D42</f>
        <v>16.893000000000001</v>
      </c>
      <c r="C42" s="32">
        <v>16.893000000000001</v>
      </c>
      <c r="D42" s="32"/>
      <c r="E42" s="11"/>
    </row>
    <row r="43" spans="1:5" x14ac:dyDescent="0.2">
      <c r="A43" s="14"/>
      <c r="B43" s="31"/>
      <c r="C43" s="32"/>
      <c r="D43" s="32"/>
      <c r="E43" s="11"/>
    </row>
    <row r="44" spans="1:5" x14ac:dyDescent="0.2">
      <c r="A44" s="14" t="s">
        <v>32</v>
      </c>
      <c r="B44" s="31"/>
      <c r="C44" s="32"/>
      <c r="D44" s="32"/>
      <c r="E44" s="11"/>
    </row>
    <row r="45" spans="1:5" ht="17" x14ac:dyDescent="0.2">
      <c r="A45" s="14" t="s">
        <v>33</v>
      </c>
      <c r="B45" s="31">
        <v>234</v>
      </c>
      <c r="C45" s="33"/>
      <c r="D45" s="33"/>
      <c r="E45" s="16" t="s">
        <v>34</v>
      </c>
    </row>
    <row r="46" spans="1:5" x14ac:dyDescent="0.2">
      <c r="A46" s="14" t="s">
        <v>35</v>
      </c>
      <c r="B46" s="31"/>
      <c r="C46" s="32"/>
      <c r="D46" s="32"/>
      <c r="E46" s="11"/>
    </row>
    <row r="47" spans="1:5" x14ac:dyDescent="0.2">
      <c r="A47" s="14" t="s">
        <v>36</v>
      </c>
      <c r="B47" s="31"/>
      <c r="C47" s="32"/>
      <c r="D47" s="32"/>
      <c r="E47" s="11"/>
    </row>
    <row r="48" spans="1:5" x14ac:dyDescent="0.2">
      <c r="A48" s="14"/>
      <c r="B48" s="31"/>
      <c r="C48" s="32"/>
      <c r="D48" s="32"/>
      <c r="E48" s="11"/>
    </row>
    <row r="49" spans="1:5" x14ac:dyDescent="0.2">
      <c r="A49" s="14" t="s">
        <v>37</v>
      </c>
      <c r="B49" s="31"/>
      <c r="C49" s="32"/>
      <c r="D49" s="32"/>
      <c r="E49" s="16"/>
    </row>
    <row r="50" spans="1:5" x14ac:dyDescent="0.2">
      <c r="A50" s="14" t="s">
        <v>38</v>
      </c>
      <c r="B50" s="31"/>
      <c r="C50" s="32"/>
      <c r="D50" s="32"/>
      <c r="E50" s="11"/>
    </row>
    <row r="51" spans="1:5" x14ac:dyDescent="0.2">
      <c r="A51" s="14" t="s">
        <v>39</v>
      </c>
      <c r="B51" s="31"/>
      <c r="C51" s="32"/>
      <c r="D51" s="32"/>
      <c r="E51" s="16"/>
    </row>
    <row r="52" spans="1:5" x14ac:dyDescent="0.2">
      <c r="A52" s="14" t="s">
        <v>40</v>
      </c>
      <c r="B52" s="31">
        <f t="shared" ref="B52:B54" si="0">C52+D52</f>
        <v>25.75</v>
      </c>
      <c r="C52" s="32">
        <v>25.75</v>
      </c>
      <c r="D52" s="32"/>
      <c r="E52" s="16"/>
    </row>
    <row r="53" spans="1:5" x14ac:dyDescent="0.2">
      <c r="A53" s="14"/>
      <c r="B53" s="31">
        <f t="shared" si="0"/>
        <v>0</v>
      </c>
      <c r="C53" s="32"/>
      <c r="D53" s="32"/>
      <c r="E53" s="11"/>
    </row>
    <row r="54" spans="1:5" x14ac:dyDescent="0.2">
      <c r="A54" s="14" t="s">
        <v>41</v>
      </c>
      <c r="B54" s="31">
        <f t="shared" si="0"/>
        <v>171.7381</v>
      </c>
      <c r="C54" s="32">
        <v>151.624</v>
      </c>
      <c r="D54" s="32">
        <f>22.349*0.9</f>
        <v>20.114100000000001</v>
      </c>
      <c r="E54" s="16"/>
    </row>
    <row r="55" spans="1:5" x14ac:dyDescent="0.2">
      <c r="A55" s="14"/>
      <c r="B55" s="31"/>
      <c r="C55" s="32"/>
      <c r="D55" s="32"/>
      <c r="E55" s="11"/>
    </row>
    <row r="56" spans="1:5" x14ac:dyDescent="0.2">
      <c r="A56" s="14" t="s">
        <v>42</v>
      </c>
      <c r="B56" s="31">
        <f>SUM(B41:B54)</f>
        <v>448.38110000000006</v>
      </c>
      <c r="C56" s="32"/>
      <c r="D56" s="32"/>
      <c r="E56" s="11"/>
    </row>
    <row r="57" spans="1:5" x14ac:dyDescent="0.2">
      <c r="A57" s="34"/>
      <c r="B57" s="35"/>
      <c r="C57" s="36"/>
      <c r="D57" s="36"/>
      <c r="E57" s="37"/>
    </row>
    <row r="58" spans="1:5" x14ac:dyDescent="0.2">
      <c r="A58" s="38" t="s">
        <v>14</v>
      </c>
      <c r="B58" s="39">
        <f>+B56+B36</f>
        <v>1099.8608000000002</v>
      </c>
      <c r="C58" s="40"/>
      <c r="D58" s="40"/>
      <c r="E58" s="41"/>
    </row>
    <row r="59" spans="1:5" x14ac:dyDescent="0.2">
      <c r="B59" s="35"/>
      <c r="C59" s="10"/>
      <c r="D59" s="10"/>
      <c r="E59" s="11"/>
    </row>
    <row r="60" spans="1:5" x14ac:dyDescent="0.2">
      <c r="B60" s="3"/>
      <c r="C60" s="3"/>
      <c r="D60" s="3"/>
      <c r="E60" s="10"/>
    </row>
    <row r="61" spans="1:5" x14ac:dyDescent="0.2">
      <c r="A61" s="42" t="s">
        <v>43</v>
      </c>
      <c r="B61" s="43">
        <f>ROUND((B20/B34),1)</f>
        <v>0.5</v>
      </c>
      <c r="C61" s="44"/>
      <c r="D61" s="44"/>
      <c r="E61" s="10"/>
    </row>
    <row r="62" spans="1:5" x14ac:dyDescent="0.2">
      <c r="A62" s="42" t="s">
        <v>44</v>
      </c>
      <c r="B62" s="43">
        <f>ROUND((B20/B36),1)</f>
        <v>5.4</v>
      </c>
      <c r="C62" s="44"/>
      <c r="D62" s="44"/>
      <c r="E62" s="10"/>
    </row>
    <row r="63" spans="1:5" x14ac:dyDescent="0.2">
      <c r="A63" s="42" t="s">
        <v>45</v>
      </c>
      <c r="B63" s="43">
        <f>ROUND((B20/B58),1)</f>
        <v>3.2</v>
      </c>
      <c r="C63" s="44"/>
      <c r="D63" s="44"/>
      <c r="E63" s="10"/>
    </row>
    <row r="66" spans="1:5" x14ac:dyDescent="0.2">
      <c r="A66" s="7" t="s">
        <v>46</v>
      </c>
      <c r="B66" s="8"/>
      <c r="C66" s="8"/>
      <c r="D66" s="8"/>
      <c r="E66" s="9"/>
    </row>
    <row r="67" spans="1:5" x14ac:dyDescent="0.2">
      <c r="E67" s="10"/>
    </row>
    <row r="68" spans="1:5" x14ac:dyDescent="0.2">
      <c r="A68" t="s">
        <v>20</v>
      </c>
      <c r="E68" s="10"/>
    </row>
    <row r="69" spans="1:5" x14ac:dyDescent="0.2">
      <c r="A69" t="s">
        <v>47</v>
      </c>
      <c r="E69" s="10"/>
    </row>
    <row r="70" spans="1:5" x14ac:dyDescent="0.2">
      <c r="A70" t="s">
        <v>48</v>
      </c>
      <c r="E70" s="10"/>
    </row>
    <row r="71" spans="1:5" x14ac:dyDescent="0.2">
      <c r="A71" s="14" t="s">
        <v>49</v>
      </c>
    </row>
    <row r="72" spans="1:5" x14ac:dyDescent="0.2">
      <c r="A72" s="14" t="s">
        <v>50</v>
      </c>
    </row>
    <row r="73" spans="1:5" x14ac:dyDescent="0.2">
      <c r="E73" s="11"/>
    </row>
    <row r="74" spans="1:5" x14ac:dyDescent="0.2">
      <c r="A74" s="45"/>
      <c r="B74" s="45"/>
      <c r="C74" s="45"/>
      <c r="D74" s="45"/>
      <c r="E74" s="9"/>
    </row>
    <row r="75" spans="1:5" x14ac:dyDescent="0.2">
      <c r="E75" s="46"/>
    </row>
    <row r="76" spans="1:5" x14ac:dyDescent="0.2">
      <c r="E76" s="46"/>
    </row>
    <row r="77" spans="1:5" x14ac:dyDescent="0.2">
      <c r="B77" s="3" t="s">
        <v>3</v>
      </c>
      <c r="C77" s="3" t="s">
        <v>3</v>
      </c>
      <c r="D77" s="3" t="s">
        <v>3</v>
      </c>
    </row>
    <row r="78" spans="1:5" x14ac:dyDescent="0.2">
      <c r="B78" s="3"/>
      <c r="C78" s="3"/>
      <c r="D78" s="3"/>
    </row>
    <row r="79" spans="1:5" x14ac:dyDescent="0.2">
      <c r="B79" s="5" t="s">
        <v>5</v>
      </c>
      <c r="C79" s="5" t="s">
        <v>5</v>
      </c>
      <c r="D79" s="5" t="s">
        <v>5</v>
      </c>
    </row>
    <row r="80" spans="1:5" x14ac:dyDescent="0.2">
      <c r="B80" s="5"/>
      <c r="C80" s="5"/>
      <c r="D80" s="5"/>
    </row>
    <row r="81" spans="1:5" x14ac:dyDescent="0.2">
      <c r="B81" s="47">
        <v>45291</v>
      </c>
      <c r="C81" s="47">
        <v>45291</v>
      </c>
      <c r="D81" s="47">
        <v>45291</v>
      </c>
    </row>
    <row r="82" spans="1:5" x14ac:dyDescent="0.2">
      <c r="B82" s="5"/>
      <c r="C82" s="5"/>
      <c r="D82" s="5"/>
    </row>
    <row r="83" spans="1:5" ht="45" x14ac:dyDescent="0.2">
      <c r="A83" s="13"/>
      <c r="B83" s="24" t="s">
        <v>16</v>
      </c>
      <c r="C83" s="25" t="s">
        <v>17</v>
      </c>
      <c r="D83" s="25" t="s">
        <v>18</v>
      </c>
    </row>
    <row r="84" spans="1:5" ht="78" x14ac:dyDescent="0.2">
      <c r="A84" s="26" t="s">
        <v>19</v>
      </c>
      <c r="B84" s="27"/>
      <c r="C84" s="28" t="s">
        <v>20</v>
      </c>
      <c r="D84" s="28" t="s">
        <v>21</v>
      </c>
    </row>
    <row r="85" spans="1:5" ht="78" x14ac:dyDescent="0.2">
      <c r="A85" s="26" t="s">
        <v>22</v>
      </c>
      <c r="B85" s="27"/>
      <c r="C85" s="28"/>
      <c r="D85" s="28" t="s">
        <v>68</v>
      </c>
    </row>
    <row r="86" spans="1:5" x14ac:dyDescent="0.2">
      <c r="A86" s="2"/>
      <c r="B86" s="51"/>
      <c r="C86" s="5"/>
      <c r="D86" s="5"/>
    </row>
    <row r="87" spans="1:5" x14ac:dyDescent="0.2">
      <c r="A87" s="2" t="s">
        <v>24</v>
      </c>
      <c r="B87" s="51"/>
      <c r="C87" s="5"/>
      <c r="D87" s="5"/>
    </row>
    <row r="88" spans="1:5" x14ac:dyDescent="0.2">
      <c r="B88" s="52"/>
    </row>
    <row r="89" spans="1:5" x14ac:dyDescent="0.2">
      <c r="A89" s="14" t="s">
        <v>51</v>
      </c>
      <c r="B89" s="53">
        <f>C89+D89</f>
        <v>486.02709999999996</v>
      </c>
      <c r="C89" s="15">
        <v>431.93799999999999</v>
      </c>
      <c r="D89" s="15">
        <f>60.099*0.9</f>
        <v>54.089099999999995</v>
      </c>
      <c r="E89" s="16"/>
    </row>
    <row r="90" spans="1:5" x14ac:dyDescent="0.2">
      <c r="A90" s="14" t="s">
        <v>52</v>
      </c>
      <c r="B90" s="53">
        <f>C90+D90</f>
        <v>-33.374699999999997</v>
      </c>
      <c r="C90" s="15"/>
      <c r="D90" s="15">
        <f>-37.083*0.9</f>
        <v>-33.374699999999997</v>
      </c>
      <c r="E90" s="16"/>
    </row>
    <row r="91" spans="1:5" x14ac:dyDescent="0.2">
      <c r="A91" t="s">
        <v>53</v>
      </c>
      <c r="B91" s="35"/>
      <c r="C91" s="36"/>
      <c r="D91" s="36"/>
      <c r="E91" s="16"/>
    </row>
    <row r="92" spans="1:5" x14ac:dyDescent="0.2">
      <c r="A92" s="2" t="s">
        <v>54</v>
      </c>
      <c r="B92" s="54">
        <f>SUM(B89:B91)</f>
        <v>452.65239999999994</v>
      </c>
      <c r="C92" s="48">
        <f>SUM(C89:C91)</f>
        <v>431.93799999999999</v>
      </c>
      <c r="D92" s="48">
        <f>SUM(D89:D91)</f>
        <v>20.714399999999998</v>
      </c>
    </row>
    <row r="93" spans="1:5" x14ac:dyDescent="0.2">
      <c r="B93" s="55"/>
    </row>
    <row r="95" spans="1:5" x14ac:dyDescent="0.2">
      <c r="A95" s="49" t="s">
        <v>55</v>
      </c>
    </row>
    <row r="99" spans="2:11" x14ac:dyDescent="0.2">
      <c r="G99" s="16"/>
      <c r="H99" s="16"/>
      <c r="I99" s="16"/>
      <c r="J99" s="16"/>
      <c r="K99" s="16"/>
    </row>
    <row r="102" spans="2:11" x14ac:dyDescent="0.2">
      <c r="B102" s="50"/>
      <c r="C102" s="50"/>
      <c r="D102" s="50"/>
    </row>
    <row r="103" spans="2:11" x14ac:dyDescent="0.2">
      <c r="B103" s="50"/>
      <c r="C103" s="50"/>
      <c r="D103" s="50"/>
    </row>
  </sheetData>
  <sheetProtection algorithmName="SHA-512" hashValue="cY/DgsxWwbb94XXp1l/4OLRL7sTWc7pVB/qifok6A/NIU2EcqVzfpB2tzCOR4M7HGmJsUp2xGZHf2dbyxKrVWg==" saltValue="KjfWdHtzY/4oi0CegW/IHA==" spinCount="100000" sheet="1" objects="1" scenarios="1"/>
  <pageMargins left="0.7" right="0.7" top="0.75" bottom="0.75" header="0.3" footer="0.3"/>
  <pageSetup paperSize="9" scale="42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A16FF-83F5-094D-B8BF-2EF763515383}">
  <sheetPr>
    <pageSetUpPr fitToPage="1"/>
  </sheetPr>
  <dimension ref="A1:J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56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57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45637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24</v>
      </c>
      <c r="B11" s="10"/>
      <c r="C11" s="10"/>
      <c r="D11" s="11"/>
    </row>
    <row r="12" spans="1:4" x14ac:dyDescent="0.2">
      <c r="A12" s="56">
        <v>0.82593000000000005</v>
      </c>
      <c r="B12" s="10"/>
      <c r="C12" s="10"/>
      <c r="D12" s="11" t="s">
        <v>58</v>
      </c>
    </row>
    <row r="13" spans="1:4" x14ac:dyDescent="0.2">
      <c r="A13" s="13"/>
      <c r="B13" s="10"/>
      <c r="C13" s="10"/>
      <c r="D13" s="11"/>
    </row>
    <row r="14" spans="1:4" x14ac:dyDescent="0.2">
      <c r="A14" s="13"/>
      <c r="B14" s="10"/>
      <c r="C14" s="10"/>
      <c r="D14" s="11"/>
    </row>
    <row r="15" spans="1:4" ht="17" x14ac:dyDescent="0.2">
      <c r="A15" s="14" t="s">
        <v>8</v>
      </c>
      <c r="B15" s="15">
        <f>C15*A12</f>
        <v>165186</v>
      </c>
      <c r="C15" s="15">
        <v>200000</v>
      </c>
      <c r="D15" s="16" t="s">
        <v>59</v>
      </c>
    </row>
    <row r="16" spans="1:4" x14ac:dyDescent="0.2">
      <c r="A16" s="14"/>
      <c r="B16" s="15"/>
      <c r="C16" s="15"/>
      <c r="D16" s="16"/>
    </row>
    <row r="17" spans="1:4" x14ac:dyDescent="0.2">
      <c r="A17" s="14"/>
      <c r="B17" s="15"/>
      <c r="C17" s="15"/>
      <c r="D17" s="16"/>
    </row>
    <row r="18" spans="1:4" x14ac:dyDescent="0.2">
      <c r="A18" s="17" t="s">
        <v>10</v>
      </c>
      <c r="B18" s="15"/>
      <c r="C18" s="15"/>
      <c r="D18" s="16"/>
    </row>
    <row r="19" spans="1:4" x14ac:dyDescent="0.2">
      <c r="A19" s="14"/>
      <c r="B19" s="15"/>
      <c r="C19" s="15"/>
      <c r="D19" s="16"/>
    </row>
    <row r="20" spans="1:4" ht="34" x14ac:dyDescent="0.2">
      <c r="A20" s="14" t="s">
        <v>60</v>
      </c>
      <c r="B20" s="15">
        <f>-B84</f>
        <v>10810</v>
      </c>
      <c r="C20" s="15"/>
      <c r="D20" s="16" t="s">
        <v>61</v>
      </c>
    </row>
    <row r="21" spans="1:4" x14ac:dyDescent="0.2">
      <c r="A21" s="14"/>
      <c r="B21" s="15"/>
      <c r="C21" s="15"/>
      <c r="D21" s="16"/>
    </row>
    <row r="22" spans="1:4" x14ac:dyDescent="0.2">
      <c r="A22" s="4"/>
      <c r="B22" s="10"/>
      <c r="C22" s="10"/>
    </row>
    <row r="23" spans="1:4" x14ac:dyDescent="0.2">
      <c r="A23" s="18" t="s">
        <v>13</v>
      </c>
      <c r="B23" s="19">
        <f>B15-B84</f>
        <v>175996</v>
      </c>
      <c r="C23" s="19"/>
      <c r="D23" s="20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14</v>
      </c>
      <c r="B26" s="7"/>
      <c r="C26" s="7"/>
      <c r="D26" s="21"/>
    </row>
    <row r="27" spans="1:4" x14ac:dyDescent="0.2">
      <c r="A27" s="2" t="s">
        <v>15</v>
      </c>
      <c r="B27" s="3"/>
      <c r="C27" s="3"/>
      <c r="D27" s="22"/>
    </row>
    <row r="28" spans="1:4" x14ac:dyDescent="0.2">
      <c r="A28" s="12">
        <v>45291</v>
      </c>
      <c r="B28" s="23"/>
      <c r="C28" s="23"/>
      <c r="D28" s="23"/>
    </row>
    <row r="29" spans="1:4" x14ac:dyDescent="0.2">
      <c r="A29" s="13"/>
      <c r="B29" s="25"/>
      <c r="C29" s="25"/>
      <c r="D29" s="23"/>
    </row>
    <row r="30" spans="1:4" x14ac:dyDescent="0.2">
      <c r="A30" s="2" t="s">
        <v>24</v>
      </c>
      <c r="B30" s="23"/>
      <c r="C30" s="23"/>
      <c r="D30" s="23"/>
    </row>
    <row r="31" spans="1:4" x14ac:dyDescent="0.2">
      <c r="A31" s="30"/>
      <c r="B31" s="23"/>
      <c r="C31" s="23"/>
      <c r="D31" s="30"/>
    </row>
    <row r="32" spans="1:4" x14ac:dyDescent="0.2">
      <c r="A32" s="13"/>
      <c r="B32" s="23"/>
      <c r="C32" s="23"/>
      <c r="D32" s="23"/>
    </row>
    <row r="33" spans="1:4" ht="34" x14ac:dyDescent="0.2">
      <c r="A33" s="14" t="s">
        <v>25</v>
      </c>
      <c r="B33" s="32">
        <v>53540</v>
      </c>
      <c r="C33" s="32"/>
      <c r="D33" s="16" t="s">
        <v>62</v>
      </c>
    </row>
    <row r="34" spans="1:4" x14ac:dyDescent="0.2">
      <c r="A34" s="14" t="s">
        <v>26</v>
      </c>
      <c r="B34" s="32"/>
      <c r="C34" s="32"/>
      <c r="D34" s="16"/>
    </row>
    <row r="35" spans="1:4" ht="34" x14ac:dyDescent="0.2">
      <c r="A35" s="1" t="s">
        <v>27</v>
      </c>
      <c r="B35" s="32">
        <v>1312</v>
      </c>
      <c r="C35" s="32"/>
      <c r="D35" s="16" t="s">
        <v>62</v>
      </c>
    </row>
    <row r="36" spans="1:4" x14ac:dyDescent="0.2">
      <c r="A36" s="14"/>
      <c r="B36" s="32"/>
      <c r="C36" s="32"/>
      <c r="D36" s="11"/>
    </row>
    <row r="37" spans="1:4" x14ac:dyDescent="0.2">
      <c r="A37" s="1" t="s">
        <v>29</v>
      </c>
      <c r="B37" s="32"/>
      <c r="C37" s="32"/>
      <c r="D37" s="11"/>
    </row>
    <row r="38" spans="1:4" x14ac:dyDescent="0.2">
      <c r="A38" s="14"/>
      <c r="B38" s="32"/>
      <c r="C38" s="32"/>
      <c r="D38" s="11"/>
    </row>
    <row r="39" spans="1:4" x14ac:dyDescent="0.2">
      <c r="A39" s="14" t="s">
        <v>30</v>
      </c>
      <c r="B39" s="32"/>
      <c r="C39" s="32"/>
      <c r="D39" s="16"/>
    </row>
    <row r="40" spans="1:4" x14ac:dyDescent="0.2">
      <c r="A40" s="14" t="s">
        <v>31</v>
      </c>
      <c r="B40" s="32"/>
      <c r="C40" s="32"/>
      <c r="D40" s="11"/>
    </row>
    <row r="41" spans="1:4" x14ac:dyDescent="0.2">
      <c r="A41" s="14"/>
      <c r="B41" s="32"/>
      <c r="C41" s="32"/>
      <c r="D41" s="11"/>
    </row>
    <row r="42" spans="1:4" x14ac:dyDescent="0.2">
      <c r="A42" s="14" t="s">
        <v>32</v>
      </c>
      <c r="B42" s="32"/>
      <c r="C42" s="32"/>
      <c r="D42" s="11"/>
    </row>
    <row r="43" spans="1:4" x14ac:dyDescent="0.2">
      <c r="A43" s="14" t="s">
        <v>33</v>
      </c>
      <c r="B43" s="32"/>
      <c r="C43" s="32"/>
      <c r="D43" s="16"/>
    </row>
    <row r="44" spans="1:4" x14ac:dyDescent="0.2">
      <c r="A44" s="14" t="s">
        <v>35</v>
      </c>
      <c r="B44" s="32"/>
      <c r="C44" s="32"/>
      <c r="D44" s="11"/>
    </row>
    <row r="45" spans="1:4" x14ac:dyDescent="0.2">
      <c r="A45" s="14" t="s">
        <v>36</v>
      </c>
      <c r="B45" s="32"/>
      <c r="C45" s="32"/>
      <c r="D45" s="11"/>
    </row>
    <row r="46" spans="1:4" x14ac:dyDescent="0.2">
      <c r="A46" s="14"/>
      <c r="B46" s="32"/>
      <c r="C46" s="32"/>
      <c r="D46" s="11"/>
    </row>
    <row r="47" spans="1:4" x14ac:dyDescent="0.2">
      <c r="A47" s="14" t="s">
        <v>37</v>
      </c>
      <c r="B47" s="32"/>
      <c r="C47" s="32"/>
      <c r="D47" s="16"/>
    </row>
    <row r="48" spans="1:4" x14ac:dyDescent="0.2">
      <c r="A48" s="14" t="s">
        <v>38</v>
      </c>
      <c r="B48" s="32"/>
      <c r="C48" s="32"/>
      <c r="D48" s="11"/>
    </row>
    <row r="49" spans="1:4" x14ac:dyDescent="0.2">
      <c r="A49" s="14" t="s">
        <v>39</v>
      </c>
      <c r="B49" s="32"/>
      <c r="C49" s="32"/>
      <c r="D49" s="16"/>
    </row>
    <row r="50" spans="1:4" ht="34" x14ac:dyDescent="0.2">
      <c r="A50" s="14" t="s">
        <v>40</v>
      </c>
      <c r="B50" s="32">
        <v>6090</v>
      </c>
      <c r="C50" s="32"/>
      <c r="D50" s="16" t="s">
        <v>62</v>
      </c>
    </row>
    <row r="51" spans="1:4" x14ac:dyDescent="0.2">
      <c r="A51" s="14"/>
      <c r="B51" s="32"/>
      <c r="C51" s="32"/>
      <c r="D51" s="11"/>
    </row>
    <row r="52" spans="1:4" ht="34" x14ac:dyDescent="0.2">
      <c r="A52" s="14" t="s">
        <v>41</v>
      </c>
      <c r="B52" s="32">
        <v>607</v>
      </c>
      <c r="C52" s="32"/>
      <c r="D52" s="16" t="s">
        <v>62</v>
      </c>
    </row>
    <row r="53" spans="1:4" x14ac:dyDescent="0.2">
      <c r="A53" s="14"/>
      <c r="B53" s="32"/>
      <c r="C53" s="32"/>
      <c r="D53" s="11"/>
    </row>
    <row r="54" spans="1:4" x14ac:dyDescent="0.2">
      <c r="A54" s="14" t="s">
        <v>42</v>
      </c>
      <c r="B54" s="32">
        <f>SUM(B39:B52)</f>
        <v>6697</v>
      </c>
      <c r="C54" s="32"/>
      <c r="D54" s="11"/>
    </row>
    <row r="55" spans="1:4" x14ac:dyDescent="0.2">
      <c r="A55" s="34"/>
      <c r="B55" s="36"/>
      <c r="C55" s="36"/>
      <c r="D55" s="37"/>
    </row>
    <row r="56" spans="1:4" x14ac:dyDescent="0.2">
      <c r="A56" s="38" t="s">
        <v>14</v>
      </c>
      <c r="B56" s="40">
        <f>B35+B54</f>
        <v>8009</v>
      </c>
      <c r="C56" s="40"/>
      <c r="D56" s="57"/>
    </row>
    <row r="57" spans="1:4" x14ac:dyDescent="0.2">
      <c r="B57" s="10"/>
      <c r="C57" s="10"/>
      <c r="D57" s="11"/>
    </row>
    <row r="58" spans="1:4" x14ac:dyDescent="0.2">
      <c r="B58" s="3"/>
      <c r="C58" s="3"/>
      <c r="D58" s="10"/>
    </row>
    <row r="59" spans="1:4" x14ac:dyDescent="0.2">
      <c r="A59" s="42" t="s">
        <v>43</v>
      </c>
      <c r="B59" s="43">
        <f>ROUND((B23/B33),1)</f>
        <v>3.3</v>
      </c>
      <c r="C59" s="44"/>
      <c r="D59" s="10"/>
    </row>
    <row r="60" spans="1:4" x14ac:dyDescent="0.2">
      <c r="A60" s="42" t="s">
        <v>44</v>
      </c>
      <c r="B60" s="60" t="s">
        <v>67</v>
      </c>
      <c r="C60" s="44"/>
      <c r="D60" s="10"/>
    </row>
    <row r="61" spans="1:4" x14ac:dyDescent="0.2">
      <c r="A61" s="42" t="s">
        <v>45</v>
      </c>
      <c r="B61" s="43">
        <f>ROUND((B23/B56),1)</f>
        <v>22</v>
      </c>
      <c r="C61" s="44"/>
      <c r="D61" s="10"/>
    </row>
    <row r="64" spans="1:4" x14ac:dyDescent="0.2">
      <c r="A64" s="7" t="s">
        <v>46</v>
      </c>
      <c r="B64" s="8"/>
      <c r="C64" s="8"/>
      <c r="D64" s="9"/>
    </row>
    <row r="65" spans="1:4" x14ac:dyDescent="0.2">
      <c r="D65" s="10"/>
    </row>
    <row r="66" spans="1:4" x14ac:dyDescent="0.2">
      <c r="A66" s="14" t="s">
        <v>63</v>
      </c>
    </row>
    <row r="67" spans="1:4" x14ac:dyDescent="0.2">
      <c r="A67" s="14" t="s">
        <v>64</v>
      </c>
    </row>
    <row r="68" spans="1:4" x14ac:dyDescent="0.2">
      <c r="A68" t="s">
        <v>65</v>
      </c>
    </row>
    <row r="69" spans="1:4" x14ac:dyDescent="0.2">
      <c r="D69" s="11"/>
    </row>
    <row r="70" spans="1:4" x14ac:dyDescent="0.2">
      <c r="A70" s="45"/>
      <c r="B70" s="45"/>
      <c r="C70" s="45"/>
      <c r="D70" s="9"/>
    </row>
    <row r="71" spans="1:4" x14ac:dyDescent="0.2">
      <c r="D71" s="46"/>
    </row>
    <row r="72" spans="1:4" x14ac:dyDescent="0.2">
      <c r="D72" s="46"/>
    </row>
    <row r="73" spans="1:4" x14ac:dyDescent="0.2">
      <c r="B73" s="3" t="s">
        <v>3</v>
      </c>
      <c r="C73" s="3"/>
    </row>
    <row r="74" spans="1:4" x14ac:dyDescent="0.2">
      <c r="B74" s="3"/>
      <c r="C74" s="3"/>
    </row>
    <row r="75" spans="1:4" x14ac:dyDescent="0.2">
      <c r="B75" s="5" t="s">
        <v>5</v>
      </c>
      <c r="C75" s="5"/>
    </row>
    <row r="76" spans="1:4" x14ac:dyDescent="0.2">
      <c r="B76" s="5"/>
      <c r="C76" s="5"/>
    </row>
    <row r="77" spans="1:4" x14ac:dyDescent="0.2">
      <c r="B77" s="47">
        <v>45291</v>
      </c>
      <c r="C77" s="47"/>
    </row>
    <row r="78" spans="1:4" x14ac:dyDescent="0.2">
      <c r="A78" s="2" t="s">
        <v>24</v>
      </c>
      <c r="B78" s="5"/>
      <c r="C78" s="5"/>
    </row>
    <row r="79" spans="1:4" x14ac:dyDescent="0.2">
      <c r="A79" s="58"/>
      <c r="B79" s="5"/>
      <c r="C79" s="5"/>
    </row>
    <row r="81" spans="1:10" ht="34" x14ac:dyDescent="0.2">
      <c r="A81" s="14" t="s">
        <v>51</v>
      </c>
      <c r="B81" s="15">
        <v>2602</v>
      </c>
      <c r="C81" s="15"/>
      <c r="D81" s="16" t="s">
        <v>62</v>
      </c>
    </row>
    <row r="82" spans="1:10" ht="34" x14ac:dyDescent="0.2">
      <c r="A82" s="14" t="s">
        <v>52</v>
      </c>
      <c r="B82" s="15">
        <f>-900-12512</f>
        <v>-13412</v>
      </c>
      <c r="C82" s="15"/>
      <c r="D82" s="16" t="s">
        <v>62</v>
      </c>
    </row>
    <row r="83" spans="1:10" x14ac:dyDescent="0.2">
      <c r="A83" t="s">
        <v>53</v>
      </c>
      <c r="B83" s="36"/>
      <c r="C83" s="59"/>
      <c r="D83" s="16"/>
    </row>
    <row r="84" spans="1:10" x14ac:dyDescent="0.2">
      <c r="A84" s="2" t="s">
        <v>66</v>
      </c>
      <c r="B84" s="48">
        <f>SUM(B81:B83)</f>
        <v>-10810</v>
      </c>
      <c r="C84" s="48"/>
    </row>
    <row r="87" spans="1:10" x14ac:dyDescent="0.2">
      <c r="A87" s="49" t="s">
        <v>55</v>
      </c>
    </row>
    <row r="91" spans="1:10" x14ac:dyDescent="0.2">
      <c r="F91" s="16"/>
      <c r="G91" s="16"/>
      <c r="H91" s="16"/>
      <c r="I91" s="16"/>
      <c r="J91" s="16"/>
    </row>
    <row r="94" spans="1:10" x14ac:dyDescent="0.2">
      <c r="B94" s="50"/>
      <c r="C94" s="50"/>
    </row>
    <row r="95" spans="1:10" x14ac:dyDescent="0.2">
      <c r="B95" s="50"/>
      <c r="C95" s="50"/>
    </row>
  </sheetData>
  <sheetProtection algorithmName="SHA-512" hashValue="yNW4o8+HdD3kEy50SCJPGWMQq1Rh5aB4T8q3f9z8h0JSE0G8ZntSnK/Hp/xOvLYI69pUIXCqJUbXoQGwEu0yXw==" saltValue="TMzsd1PSq92cKJAK/cUC3g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Signature Fabrics 291024</vt:lpstr>
      <vt:lpstr>Tangle Teezer 11124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2025-05-21T15:10:29Z</dcterms:created>
  <dcterms:modified xsi:type="dcterms:W3CDTF">2025-05-21T17:11:02Z</dcterms:modified>
</cp:coreProperties>
</file>