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13_ncr:1_{5A292B70-F8CE-DC45-9797-E0C4A163EEA2}" xr6:coauthVersionLast="47" xr6:coauthVersionMax="47" xr10:uidLastSave="{00000000-0000-0000-0000-000000000000}"/>
  <workbookProtection workbookAlgorithmName="SHA-512" workbookHashValue="4ENX/GfEe/mz89WU67C4o2Ew6fJmjiKueQ4i6pjHk7mDJwDu5fL88G3WL9cmUvLKky5v9kN8R9OII3XGRs7B9g==" workbookSaltValue="DpB43zKR4cHv0NmdCIoKeg==" workbookSpinCount="100000" lockStructure="1"/>
  <bookViews>
    <workbookView xWindow="1180" yWindow="1500" windowWidth="27240" windowHeight="15260" xr2:uid="{06C25BAB-72C2-EC4A-A932-DB238AAB3ACD}"/>
  </bookViews>
  <sheets>
    <sheet name="Solid Software 160524" sheetId="1" r:id="rId1"/>
    <sheet name="Lovely Pubs 060824" sheetId="2" r:id="rId2"/>
    <sheet name="23.5 Degrees Topco 14102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3" l="1"/>
  <c r="B55" i="3"/>
  <c r="B84" i="3"/>
  <c r="B14" i="3"/>
  <c r="B22" i="3" s="1"/>
  <c r="B60" i="3" l="1"/>
  <c r="B59" i="3"/>
  <c r="B58" i="3"/>
  <c r="B80" i="2" l="1"/>
  <c r="B51" i="2"/>
  <c r="B20" i="2"/>
  <c r="B58" i="2" s="1"/>
  <c r="B27" i="1" l="1"/>
  <c r="B19" i="1"/>
  <c r="C90" i="1"/>
  <c r="B90" i="1"/>
  <c r="B24" i="1" s="1"/>
  <c r="B87" i="1"/>
  <c r="A85" i="1"/>
  <c r="C60" i="1"/>
  <c r="B60" i="1" s="1"/>
  <c r="B39" i="1"/>
  <c r="C19" i="1"/>
  <c r="B17" i="1"/>
  <c r="C15" i="1"/>
  <c r="B15" i="1"/>
  <c r="B65" i="1" l="1"/>
  <c r="B64" i="1"/>
</calcChain>
</file>

<file path=xl/sharedStrings.xml><?xml version="1.0" encoding="utf-8"?>
<sst xmlns="http://schemas.openxmlformats.org/spreadsheetml/2006/main" count="181" uniqueCount="74">
  <si>
    <t>Target Company</t>
  </si>
  <si>
    <t>Solid Software Limited (AceOdds)</t>
  </si>
  <si>
    <t>Currency</t>
  </si>
  <si>
    <t>GBP</t>
  </si>
  <si>
    <t>EUR</t>
  </si>
  <si>
    <t>Display</t>
  </si>
  <si>
    <t>000s</t>
  </si>
  <si>
    <t>Enterprise Value</t>
  </si>
  <si>
    <t>Date Completed:</t>
  </si>
  <si>
    <t>EUR/GBP Exchange Rate:</t>
  </si>
  <si>
    <t>Source: www.oanda.com - as at 16/05/2024</t>
  </si>
  <si>
    <t>Cash consideration (GBP)</t>
  </si>
  <si>
    <t>Source: Better Collective A/S Interim report Q2 2024; note 9. Business combinations, continued</t>
  </si>
  <si>
    <t>Shares consideration (GBP)</t>
  </si>
  <si>
    <t>Total consideration</t>
  </si>
  <si>
    <t>Adjustments:</t>
  </si>
  <si>
    <t>Cash acquired</t>
  </si>
  <si>
    <t>EV</t>
  </si>
  <si>
    <t>Normalised EBITDA</t>
  </si>
  <si>
    <t>Reporting Date:</t>
  </si>
  <si>
    <t>Revenue</t>
  </si>
  <si>
    <t>Gross Profit</t>
  </si>
  <si>
    <t>Operating profit</t>
  </si>
  <si>
    <t>Source: Better Collective A/S press release dated 16/05/2024 (EBIT)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</si>
  <si>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</si>
  <si>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</si>
  <si>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</si>
  <si>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</si>
  <si>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</si>
  <si>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</si>
  <si>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</si>
  <si>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</si>
  <si>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</si>
  <si>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</si>
  <si>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</si>
  <si>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</si>
  <si>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</si>
  <si>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Source: Better Collective A/S press release dated 16/05/2024; Implied EBITDA - "The purchase price implies a last 12 month EBITDA multiple of 4x."</t>
  </si>
  <si>
    <t>EV/Revenue Multiple</t>
  </si>
  <si>
    <t>N/A</t>
  </si>
  <si>
    <t>EV/EBIT Multiple</t>
  </si>
  <si>
    <t>EV/EBITDA Multiple</t>
  </si>
  <si>
    <t>Source Data</t>
  </si>
  <si>
    <t>Solid Software Limited financial statements for the year ended 31/12/2023</t>
  </si>
  <si>
    <t>Better Collective A/S press release dated 16/05/2024</t>
  </si>
  <si>
    <t>Better Collective A/S press release dated 21/05/2024</t>
  </si>
  <si>
    <t>Solid Software Limited PSC02 notice dated 24/05/2024</t>
  </si>
  <si>
    <t>Better Collective A/S Interim report Q2 2024</t>
  </si>
  <si>
    <t>Cash and cash Equivalents</t>
  </si>
  <si>
    <t>Debt</t>
  </si>
  <si>
    <t>Lease Liabilities</t>
  </si>
  <si>
    <t>© 2025 Business Valuation Benchmarks Ltd</t>
  </si>
  <si>
    <t>Last twelve months</t>
  </si>
  <si>
    <t>Lovely Pubs</t>
  </si>
  <si>
    <t>Consideration (GBP)</t>
  </si>
  <si>
    <t>Source: Fuller. Smith &amp; Turner plc press release dated 06/08/2024; ; Fuller, Smith &amp; Turner plc press release dated 13/11/2024; total consideration</t>
  </si>
  <si>
    <t>USD/GBP Exchange Rate:</t>
  </si>
  <si>
    <t xml:space="preserve">Source: </t>
  </si>
  <si>
    <t>Source:</t>
  </si>
  <si>
    <t>Source: Fuller. Smith &amp; Turner plc press release dated 06/08/2024</t>
  </si>
  <si>
    <t>Fuller, Smith &amp; Turner plc press release dated 06/08/2024</t>
  </si>
  <si>
    <t>Fuller, Smith &amp; Turner plc press release dated 13/11/2024</t>
  </si>
  <si>
    <t>00/00/2000</t>
  </si>
  <si>
    <t>Net debt</t>
  </si>
  <si>
    <t>23.5 Degrees Topco Limited</t>
  </si>
  <si>
    <t>USD</t>
  </si>
  <si>
    <t>Source: www.oanda.com -as at 14/10/2024</t>
  </si>
  <si>
    <t>Source: 23.5 Degrees Topco Limited annual report for the year ended 31/08/2023</t>
  </si>
  <si>
    <t>Fair value movements</t>
  </si>
  <si>
    <t>23.5 Degrees Topco Limited annual report for the year ended 31/08/2023</t>
  </si>
  <si>
    <t>Starbucks Corporation news release dated 14/10/2024</t>
  </si>
  <si>
    <t>23.5 Degrees Topco Limited PSC02 notice dated 24/10/2024</t>
  </si>
  <si>
    <t>Starbucks Corporation Form 10-Q for the quarterly period ended 31/12/2024</t>
  </si>
  <si>
    <t>Source: Starbucks Corporation Form 10-Q for the quarterly period ended 31/12/2024; net of cash acquired; consolidated Statements of Cash Flows - Acquisitions net of cash acquired; 23.5 Degrees was the only acquisition made by Starbucks in the December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</si>
</sst>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0000_);[Red]\(#,##0.00000\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4" fillId="0" borderId="0" xfId="0" quotePrefix="1" applyFont="1" applyAlignment="1">
      <alignment horizontal="center"/>
    </xf>
    <xf numFmtId="165" fontId="4" fillId="0" borderId="0" xfId="0" applyNumberFormat="1" applyFont="1" applyAlignment="1">
      <alignment horizontal="left"/>
    </xf>
    <xf numFmtId="0" fontId="6" fillId="0" borderId="0" xfId="0" applyFont="1" applyAlignment="1">
      <alignment vertical="top" wrapText="1"/>
    </xf>
    <xf numFmtId="38" fontId="0" fillId="2" borderId="0" xfId="1" applyNumberFormat="1" applyFont="1" applyFill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 applyAlignment="1">
      <alignment horizontal="right"/>
    </xf>
    <xf numFmtId="166" fontId="2" fillId="0" borderId="0" xfId="1" applyNumberFormat="1" applyFont="1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40" fontId="0" fillId="2" borderId="1" xfId="1" applyNumberFormat="1" applyFont="1" applyFill="1" applyBorder="1" applyAlignment="1">
      <alignment vertical="center" wrapText="1"/>
    </xf>
    <xf numFmtId="169" fontId="0" fillId="0" borderId="0" xfId="1" applyNumberFormat="1" applyFont="1" applyAlignment="1">
      <alignment horizontal="left" vertical="top"/>
    </xf>
    <xf numFmtId="40" fontId="0" fillId="2" borderId="1" xfId="1" applyNumberFormat="1" applyFont="1" applyFill="1" applyBorder="1" applyAlignment="1">
      <alignment wrapText="1"/>
    </xf>
    <xf numFmtId="38" fontId="0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4EB1-C004-0D46-BD6B-8A7D4735C5FB}">
  <sheetPr>
    <pageSetUpPr fitToPage="1"/>
  </sheetPr>
  <dimension ref="A1:J10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45428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</v>
      </c>
      <c r="B11" s="14"/>
      <c r="C11" s="14"/>
      <c r="D11" s="14"/>
    </row>
    <row r="12" spans="1:4" x14ac:dyDescent="0.2">
      <c r="A12" s="15">
        <v>0.85860000000000003</v>
      </c>
      <c r="B12" s="14"/>
      <c r="C12" s="14"/>
      <c r="D12" s="15" t="s">
        <v>10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6" t="s">
        <v>11</v>
      </c>
      <c r="B15" s="17">
        <f>C15*A12</f>
        <v>34884.059399999998</v>
      </c>
      <c r="C15" s="17">
        <f>42969-2340</f>
        <v>40629</v>
      </c>
      <c r="D15" s="18" t="s">
        <v>12</v>
      </c>
    </row>
    <row r="16" spans="1:4" x14ac:dyDescent="0.2">
      <c r="A16" s="16"/>
      <c r="B16" s="17"/>
      <c r="C16" s="17"/>
      <c r="D16" s="18"/>
    </row>
    <row r="17" spans="1:4" ht="34" x14ac:dyDescent="0.2">
      <c r="A17" s="16" t="s">
        <v>13</v>
      </c>
      <c r="B17" s="19">
        <f>C17*A12</f>
        <v>2009.124</v>
      </c>
      <c r="C17" s="19">
        <v>2340</v>
      </c>
      <c r="D17" s="18" t="s">
        <v>12</v>
      </c>
    </row>
    <row r="18" spans="1:4" x14ac:dyDescent="0.2">
      <c r="A18" s="16"/>
      <c r="B18" s="17"/>
      <c r="C18" s="17"/>
      <c r="D18" s="18"/>
    </row>
    <row r="19" spans="1:4" x14ac:dyDescent="0.2">
      <c r="A19" s="1" t="s">
        <v>14</v>
      </c>
      <c r="B19" s="17">
        <f>SUM(B15:B17)</f>
        <v>36893.183400000002</v>
      </c>
      <c r="C19" s="17">
        <f>SUM(C15:C17)</f>
        <v>42969</v>
      </c>
      <c r="D19" s="18"/>
    </row>
    <row r="20" spans="1:4" x14ac:dyDescent="0.2">
      <c r="A20" s="1"/>
      <c r="B20" s="17"/>
      <c r="C20" s="17"/>
      <c r="D20" s="18"/>
    </row>
    <row r="21" spans="1:4" x14ac:dyDescent="0.2">
      <c r="A21" s="16"/>
      <c r="B21" s="17"/>
      <c r="C21" s="17"/>
      <c r="D21" s="18"/>
    </row>
    <row r="22" spans="1:4" x14ac:dyDescent="0.2">
      <c r="A22" s="20" t="s">
        <v>15</v>
      </c>
      <c r="B22" s="17"/>
      <c r="C22" s="17"/>
      <c r="D22" s="18"/>
    </row>
    <row r="23" spans="1:4" x14ac:dyDescent="0.2">
      <c r="A23" s="16"/>
      <c r="B23" s="17"/>
      <c r="C23" s="17"/>
      <c r="D23" s="18"/>
    </row>
    <row r="24" spans="1:4" ht="34" x14ac:dyDescent="0.2">
      <c r="A24" s="16" t="s">
        <v>16</v>
      </c>
      <c r="B24" s="17">
        <f>-B90</f>
        <v>-2506.2534000000001</v>
      </c>
      <c r="C24" s="17"/>
      <c r="D24" s="18" t="s">
        <v>12</v>
      </c>
    </row>
    <row r="25" spans="1:4" x14ac:dyDescent="0.2">
      <c r="A25" s="16"/>
      <c r="B25" s="17"/>
      <c r="C25" s="17"/>
      <c r="D25" s="18"/>
    </row>
    <row r="26" spans="1:4" x14ac:dyDescent="0.2">
      <c r="A26" s="4"/>
      <c r="B26" s="10"/>
      <c r="C26" s="10"/>
    </row>
    <row r="27" spans="1:4" x14ac:dyDescent="0.2">
      <c r="A27" s="21" t="s">
        <v>17</v>
      </c>
      <c r="B27" s="22">
        <f>B19-B90</f>
        <v>34386.93</v>
      </c>
      <c r="C27" s="22"/>
      <c r="D27" s="23"/>
    </row>
    <row r="28" spans="1:4" x14ac:dyDescent="0.2">
      <c r="A28" s="2"/>
    </row>
    <row r="29" spans="1:4" x14ac:dyDescent="0.2">
      <c r="A29" s="2"/>
    </row>
    <row r="30" spans="1:4" x14ac:dyDescent="0.2">
      <c r="A30" s="7" t="s">
        <v>18</v>
      </c>
      <c r="B30" s="7"/>
      <c r="C30" s="7"/>
      <c r="D30" s="24"/>
    </row>
    <row r="31" spans="1:4" x14ac:dyDescent="0.2">
      <c r="A31" s="2" t="s">
        <v>19</v>
      </c>
      <c r="B31" s="3"/>
      <c r="C31" s="3"/>
      <c r="D31" s="25"/>
    </row>
    <row r="32" spans="1:4" x14ac:dyDescent="0.2">
      <c r="A32" s="26" t="s">
        <v>52</v>
      </c>
      <c r="B32" s="14"/>
      <c r="C32" s="14"/>
      <c r="D32" s="14"/>
    </row>
    <row r="33" spans="1:4" x14ac:dyDescent="0.2">
      <c r="A33" s="13"/>
      <c r="B33" s="27"/>
      <c r="C33" s="27"/>
      <c r="D33" s="14"/>
    </row>
    <row r="34" spans="1:4" x14ac:dyDescent="0.2">
      <c r="A34" s="2" t="s">
        <v>9</v>
      </c>
      <c r="B34" s="14"/>
      <c r="C34" s="14"/>
      <c r="D34" s="14"/>
    </row>
    <row r="35" spans="1:4" x14ac:dyDescent="0.2">
      <c r="A35" s="15">
        <v>0.85860000000000003</v>
      </c>
      <c r="B35" s="14"/>
      <c r="C35" s="14"/>
      <c r="D35" s="15" t="s">
        <v>10</v>
      </c>
    </row>
    <row r="36" spans="1:4" x14ac:dyDescent="0.2">
      <c r="A36" s="13"/>
      <c r="B36" s="14"/>
      <c r="C36" s="14"/>
      <c r="D36" s="14"/>
    </row>
    <row r="37" spans="1:4" x14ac:dyDescent="0.2">
      <c r="A37" s="16" t="s">
        <v>20</v>
      </c>
      <c r="B37" s="28"/>
      <c r="C37" s="28"/>
      <c r="D37" s="18"/>
    </row>
    <row r="38" spans="1:4" x14ac:dyDescent="0.2">
      <c r="A38" s="16" t="s">
        <v>21</v>
      </c>
      <c r="B38" s="28"/>
      <c r="C38" s="28"/>
      <c r="D38" s="18"/>
    </row>
    <row r="39" spans="1:4" ht="17" x14ac:dyDescent="0.2">
      <c r="A39" s="1" t="s">
        <v>22</v>
      </c>
      <c r="B39" s="29">
        <f>C39*A35</f>
        <v>8586</v>
      </c>
      <c r="C39" s="29">
        <v>10000</v>
      </c>
      <c r="D39" s="18" t="s">
        <v>23</v>
      </c>
    </row>
    <row r="40" spans="1:4" x14ac:dyDescent="0.2">
      <c r="A40" s="16"/>
      <c r="B40" s="28"/>
      <c r="C40" s="28"/>
      <c r="D40" s="11"/>
    </row>
    <row r="41" spans="1:4" x14ac:dyDescent="0.2">
      <c r="A41" s="1" t="s">
        <v>24</v>
      </c>
      <c r="B41" s="28"/>
      <c r="C41" s="28"/>
      <c r="D41" s="11"/>
    </row>
    <row r="42" spans="1:4" x14ac:dyDescent="0.2">
      <c r="A42" s="16"/>
      <c r="B42" s="28"/>
      <c r="C42" s="28"/>
      <c r="D42" s="11"/>
    </row>
    <row r="43" spans="1:4" x14ac:dyDescent="0.2">
      <c r="A43" s="16" t="s">
        <v>25</v>
      </c>
      <c r="B43" s="28"/>
      <c r="C43" s="28"/>
      <c r="D43" s="18"/>
    </row>
    <row r="44" spans="1:4" x14ac:dyDescent="0.2">
      <c r="A44" s="16" t="s">
        <v>26</v>
      </c>
      <c r="B44" s="28"/>
      <c r="C44" s="28"/>
      <c r="D44" s="11"/>
    </row>
    <row r="45" spans="1:4" x14ac:dyDescent="0.2">
      <c r="A45" s="16"/>
      <c r="B45" s="28"/>
      <c r="C45" s="28"/>
      <c r="D45" s="11"/>
    </row>
    <row r="46" spans="1:4" x14ac:dyDescent="0.2">
      <c r="A46" s="16" t="s">
        <v>27</v>
      </c>
      <c r="B46" s="28"/>
      <c r="C46" s="28"/>
      <c r="D46" s="11"/>
    </row>
    <row r="47" spans="1:4" x14ac:dyDescent="0.2">
      <c r="A47" s="16" t="s">
        <v>28</v>
      </c>
      <c r="B47" s="28"/>
      <c r="C47" s="28"/>
      <c r="D47" s="18"/>
    </row>
    <row r="48" spans="1:4" x14ac:dyDescent="0.2">
      <c r="A48" s="16" t="s">
        <v>29</v>
      </c>
      <c r="B48" s="28"/>
      <c r="C48" s="28"/>
      <c r="D48" s="11"/>
    </row>
    <row r="49" spans="1:4" x14ac:dyDescent="0.2">
      <c r="A49" s="16" t="s">
        <v>30</v>
      </c>
      <c r="B49" s="28"/>
      <c r="C49" s="28"/>
      <c r="D49" s="11"/>
    </row>
    <row r="50" spans="1:4" x14ac:dyDescent="0.2">
      <c r="A50" s="16"/>
      <c r="B50" s="28"/>
      <c r="C50" s="28"/>
      <c r="D50" s="11"/>
    </row>
    <row r="51" spans="1:4" x14ac:dyDescent="0.2">
      <c r="A51" s="16" t="s">
        <v>31</v>
      </c>
      <c r="B51" s="28"/>
      <c r="C51" s="28"/>
      <c r="D51" s="18"/>
    </row>
    <row r="52" spans="1:4" x14ac:dyDescent="0.2">
      <c r="A52" s="16" t="s">
        <v>32</v>
      </c>
      <c r="B52" s="28"/>
      <c r="C52" s="28"/>
      <c r="D52" s="11"/>
    </row>
    <row r="53" spans="1:4" x14ac:dyDescent="0.2">
      <c r="A53" s="16" t="s">
        <v>33</v>
      </c>
      <c r="B53" s="28"/>
      <c r="C53" s="28"/>
      <c r="D53" s="18"/>
    </row>
    <row r="54" spans="1:4" x14ac:dyDescent="0.2">
      <c r="A54" s="16" t="s">
        <v>34</v>
      </c>
      <c r="B54" s="28"/>
      <c r="C54" s="28"/>
      <c r="D54" s="18"/>
    </row>
    <row r="55" spans="1:4" x14ac:dyDescent="0.2">
      <c r="A55" s="16"/>
      <c r="B55" s="28"/>
      <c r="C55" s="28"/>
      <c r="D55" s="11"/>
    </row>
    <row r="56" spans="1:4" x14ac:dyDescent="0.2">
      <c r="A56" s="16" t="s">
        <v>35</v>
      </c>
      <c r="B56" s="28"/>
      <c r="C56" s="28"/>
      <c r="D56" s="18"/>
    </row>
    <row r="57" spans="1:4" x14ac:dyDescent="0.2">
      <c r="A57" s="16"/>
      <c r="B57" s="28"/>
      <c r="C57" s="28"/>
      <c r="D57" s="11"/>
    </row>
    <row r="58" spans="1:4" x14ac:dyDescent="0.2">
      <c r="A58" s="16" t="s">
        <v>36</v>
      </c>
      <c r="B58" s="28"/>
      <c r="C58" s="28"/>
      <c r="D58" s="11"/>
    </row>
    <row r="59" spans="1:4" x14ac:dyDescent="0.2">
      <c r="A59" s="30"/>
      <c r="B59" s="31"/>
      <c r="C59" s="31"/>
      <c r="D59" s="32"/>
    </row>
    <row r="60" spans="1:4" ht="34" x14ac:dyDescent="0.2">
      <c r="A60" s="33" t="s">
        <v>18</v>
      </c>
      <c r="B60" s="34">
        <f>C60*A35</f>
        <v>8596.7325000000001</v>
      </c>
      <c r="C60" s="34">
        <f>(42969-2919)/4</f>
        <v>10012.5</v>
      </c>
      <c r="D60" s="35" t="s">
        <v>37</v>
      </c>
    </row>
    <row r="61" spans="1:4" x14ac:dyDescent="0.2">
      <c r="B61" s="10"/>
      <c r="C61" s="10"/>
      <c r="D61" s="11"/>
    </row>
    <row r="62" spans="1:4" x14ac:dyDescent="0.2">
      <c r="B62" s="3"/>
      <c r="C62" s="3"/>
      <c r="D62" s="10"/>
    </row>
    <row r="63" spans="1:4" x14ac:dyDescent="0.2">
      <c r="A63" s="36" t="s">
        <v>38</v>
      </c>
      <c r="B63" s="37" t="s">
        <v>39</v>
      </c>
      <c r="C63" s="38"/>
      <c r="D63" s="10"/>
    </row>
    <row r="64" spans="1:4" x14ac:dyDescent="0.2">
      <c r="A64" s="36" t="s">
        <v>40</v>
      </c>
      <c r="B64" s="39">
        <f>ROUND((B27/B39),1)</f>
        <v>4</v>
      </c>
      <c r="C64" s="38"/>
      <c r="D64" s="10"/>
    </row>
    <row r="65" spans="1:4" x14ac:dyDescent="0.2">
      <c r="A65" s="36" t="s">
        <v>41</v>
      </c>
      <c r="B65" s="39">
        <f>ROUND((B27/B60),1)</f>
        <v>4</v>
      </c>
      <c r="C65" s="38"/>
      <c r="D65" s="10"/>
    </row>
    <row r="68" spans="1:4" x14ac:dyDescent="0.2">
      <c r="A68" s="7" t="s">
        <v>42</v>
      </c>
      <c r="B68" s="8"/>
      <c r="C68" s="8"/>
      <c r="D68" s="9"/>
    </row>
    <row r="69" spans="1:4" x14ac:dyDescent="0.2">
      <c r="D69" s="10"/>
    </row>
    <row r="70" spans="1:4" x14ac:dyDescent="0.2">
      <c r="A70" s="16" t="s">
        <v>43</v>
      </c>
    </row>
    <row r="71" spans="1:4" x14ac:dyDescent="0.2">
      <c r="A71" s="16" t="s">
        <v>44</v>
      </c>
    </row>
    <row r="72" spans="1:4" x14ac:dyDescent="0.2">
      <c r="A72" s="16" t="s">
        <v>45</v>
      </c>
    </row>
    <row r="73" spans="1:4" x14ac:dyDescent="0.2">
      <c r="A73" s="16" t="s">
        <v>46</v>
      </c>
    </row>
    <row r="74" spans="1:4" x14ac:dyDescent="0.2">
      <c r="A74" t="s">
        <v>47</v>
      </c>
    </row>
    <row r="75" spans="1:4" x14ac:dyDescent="0.2">
      <c r="D75" s="11"/>
    </row>
    <row r="76" spans="1:4" x14ac:dyDescent="0.2">
      <c r="A76" s="40"/>
      <c r="B76" s="40"/>
      <c r="C76" s="40"/>
      <c r="D76" s="9"/>
    </row>
    <row r="77" spans="1:4" x14ac:dyDescent="0.2">
      <c r="D77" s="41"/>
    </row>
    <row r="78" spans="1:4" x14ac:dyDescent="0.2">
      <c r="D78" s="41"/>
    </row>
    <row r="79" spans="1:4" x14ac:dyDescent="0.2">
      <c r="B79" s="3" t="s">
        <v>3</v>
      </c>
      <c r="C79" s="3" t="s">
        <v>4</v>
      </c>
    </row>
    <row r="80" spans="1:4" x14ac:dyDescent="0.2">
      <c r="B80" s="3"/>
      <c r="C80" s="3"/>
    </row>
    <row r="81" spans="1:4" x14ac:dyDescent="0.2">
      <c r="B81" s="5" t="s">
        <v>6</v>
      </c>
      <c r="C81" s="5" t="s">
        <v>6</v>
      </c>
    </row>
    <row r="82" spans="1:4" x14ac:dyDescent="0.2">
      <c r="B82" s="5"/>
      <c r="C82" s="5"/>
    </row>
    <row r="83" spans="1:4" x14ac:dyDescent="0.2">
      <c r="B83" s="42">
        <v>45428</v>
      </c>
      <c r="C83" s="42">
        <v>45428</v>
      </c>
    </row>
    <row r="84" spans="1:4" x14ac:dyDescent="0.2">
      <c r="A84" s="2" t="s">
        <v>9</v>
      </c>
      <c r="B84" s="5"/>
      <c r="C84" s="5"/>
    </row>
    <row r="85" spans="1:4" x14ac:dyDescent="0.2">
      <c r="A85" s="43">
        <f>A12</f>
        <v>0.85860000000000003</v>
      </c>
      <c r="B85" s="5"/>
      <c r="C85" s="5"/>
      <c r="D85" s="15" t="s">
        <v>10</v>
      </c>
    </row>
    <row r="87" spans="1:4" ht="34" x14ac:dyDescent="0.2">
      <c r="A87" s="16" t="s">
        <v>48</v>
      </c>
      <c r="B87" s="17">
        <f>C87*A85</f>
        <v>2506.2534000000001</v>
      </c>
      <c r="C87" s="17">
        <v>2919</v>
      </c>
      <c r="D87" s="18" t="s">
        <v>12</v>
      </c>
    </row>
    <row r="88" spans="1:4" x14ac:dyDescent="0.2">
      <c r="A88" s="16" t="s">
        <v>49</v>
      </c>
      <c r="B88" s="17"/>
      <c r="C88" s="17"/>
      <c r="D88" s="18"/>
    </row>
    <row r="89" spans="1:4" x14ac:dyDescent="0.2">
      <c r="A89" t="s">
        <v>50</v>
      </c>
      <c r="B89" s="31"/>
      <c r="C89" s="31"/>
      <c r="D89" s="18"/>
    </row>
    <row r="90" spans="1:4" x14ac:dyDescent="0.2">
      <c r="A90" s="2" t="s">
        <v>16</v>
      </c>
      <c r="B90" s="44">
        <f>SUM(B87:B89)</f>
        <v>2506.2534000000001</v>
      </c>
      <c r="C90" s="44">
        <f>SUM(C87:C89)</f>
        <v>2919</v>
      </c>
    </row>
    <row r="93" spans="1:4" x14ac:dyDescent="0.2">
      <c r="A93" s="45" t="s">
        <v>51</v>
      </c>
    </row>
    <row r="97" spans="2:10" x14ac:dyDescent="0.2">
      <c r="F97" s="18"/>
      <c r="G97" s="18"/>
      <c r="H97" s="18"/>
      <c r="I97" s="18"/>
      <c r="J97" s="18"/>
    </row>
    <row r="100" spans="2:10" x14ac:dyDescent="0.2">
      <c r="B100" s="46"/>
      <c r="C100" s="46"/>
    </row>
    <row r="101" spans="2:10" x14ac:dyDescent="0.2">
      <c r="B101" s="46"/>
      <c r="C101" s="46"/>
    </row>
  </sheetData>
  <sheetProtection algorithmName="SHA-512" hashValue="+DD0gqQOPyiERpENDKrAxy9WhufM4yMessAOQEgLMyfze04J9kzDVriK7N8GEJgygWoGVB+k6uGYkV6+hIEMRA==" saltValue="h3eMaTeRR88/wxotUFGtEA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0BE9A-5B0B-6046-BA50-737356540428}">
  <sheetPr>
    <pageSetUpPr fitToPage="1"/>
  </sheetPr>
  <dimension ref="A1:I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45510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6" t="s">
        <v>54</v>
      </c>
      <c r="B12" s="17">
        <v>22500</v>
      </c>
      <c r="C12" s="18" t="s">
        <v>55</v>
      </c>
    </row>
    <row r="13" spans="1:3" x14ac:dyDescent="0.2">
      <c r="A13" s="16"/>
      <c r="B13" s="17"/>
      <c r="C13" s="18"/>
    </row>
    <row r="14" spans="1:3" x14ac:dyDescent="0.2">
      <c r="A14" s="16"/>
      <c r="B14" s="17"/>
      <c r="C14" s="18"/>
    </row>
    <row r="15" spans="1:3" hidden="1" x14ac:dyDescent="0.2">
      <c r="A15" s="20" t="s">
        <v>15</v>
      </c>
      <c r="B15" s="17"/>
      <c r="C15" s="18"/>
    </row>
    <row r="16" spans="1:3" hidden="1" x14ac:dyDescent="0.2">
      <c r="A16" s="16"/>
      <c r="B16" s="17"/>
      <c r="C16" s="18"/>
    </row>
    <row r="17" spans="1:3" hidden="1" x14ac:dyDescent="0.2">
      <c r="A17" s="16"/>
      <c r="B17" s="17"/>
      <c r="C17" s="18"/>
    </row>
    <row r="18" spans="1:3" hidden="1" x14ac:dyDescent="0.2">
      <c r="A18" s="16"/>
      <c r="B18" s="17"/>
      <c r="C18" s="18"/>
    </row>
    <row r="19" spans="1:3" x14ac:dyDescent="0.2">
      <c r="A19" s="4"/>
      <c r="B19" s="10"/>
    </row>
    <row r="20" spans="1:3" x14ac:dyDescent="0.2">
      <c r="A20" s="21" t="s">
        <v>17</v>
      </c>
      <c r="B20" s="22">
        <f>B12-B88</f>
        <v>22500</v>
      </c>
      <c r="C20" s="23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18</v>
      </c>
      <c r="B23" s="7"/>
      <c r="C23" s="24"/>
    </row>
    <row r="24" spans="1:3" x14ac:dyDescent="0.2">
      <c r="A24" s="2" t="s">
        <v>19</v>
      </c>
      <c r="B24" s="3"/>
      <c r="C24" s="25"/>
    </row>
    <row r="25" spans="1:3" x14ac:dyDescent="0.2">
      <c r="A25" s="12">
        <v>45046</v>
      </c>
      <c r="B25" s="14"/>
      <c r="C25" s="14"/>
    </row>
    <row r="26" spans="1:3" x14ac:dyDescent="0.2">
      <c r="A26" s="13"/>
      <c r="B26" s="27"/>
      <c r="C26" s="14"/>
    </row>
    <row r="27" spans="1:3" hidden="1" x14ac:dyDescent="0.2">
      <c r="A27" s="2" t="s">
        <v>56</v>
      </c>
      <c r="B27" s="14"/>
      <c r="C27" s="14"/>
    </row>
    <row r="28" spans="1:3" hidden="1" x14ac:dyDescent="0.2">
      <c r="A28" s="15"/>
      <c r="B28" s="14"/>
      <c r="C28" s="15"/>
    </row>
    <row r="29" spans="1:3" hidden="1" x14ac:dyDescent="0.2">
      <c r="A29" s="13"/>
      <c r="B29" s="14"/>
      <c r="C29" s="14"/>
    </row>
    <row r="30" spans="1:3" ht="17" hidden="1" x14ac:dyDescent="0.2">
      <c r="A30" s="16" t="s">
        <v>20</v>
      </c>
      <c r="B30" s="29">
        <v>0</v>
      </c>
      <c r="C30" s="18" t="s">
        <v>57</v>
      </c>
    </row>
    <row r="31" spans="1:3" hidden="1" x14ac:dyDescent="0.2">
      <c r="A31" s="16" t="s">
        <v>21</v>
      </c>
      <c r="B31" s="29"/>
      <c r="C31" s="18"/>
    </row>
    <row r="32" spans="1:3" ht="17" hidden="1" x14ac:dyDescent="0.2">
      <c r="A32" s="1" t="s">
        <v>22</v>
      </c>
      <c r="B32" s="29">
        <v>0</v>
      </c>
      <c r="C32" s="18" t="s">
        <v>57</v>
      </c>
    </row>
    <row r="33" spans="1:3" hidden="1" x14ac:dyDescent="0.2">
      <c r="A33" s="16"/>
      <c r="B33" s="29"/>
      <c r="C33" s="11"/>
    </row>
    <row r="34" spans="1:3" hidden="1" x14ac:dyDescent="0.2">
      <c r="A34" s="1" t="s">
        <v>24</v>
      </c>
      <c r="B34" s="29"/>
      <c r="C34" s="11"/>
    </row>
    <row r="35" spans="1:3" hidden="1" x14ac:dyDescent="0.2">
      <c r="A35" s="16"/>
      <c r="B35" s="29"/>
      <c r="C35" s="11"/>
    </row>
    <row r="36" spans="1:3" hidden="1" x14ac:dyDescent="0.2">
      <c r="A36" s="16" t="s">
        <v>25</v>
      </c>
      <c r="B36" s="29"/>
      <c r="C36" s="18"/>
    </row>
    <row r="37" spans="1:3" hidden="1" x14ac:dyDescent="0.2">
      <c r="A37" s="16" t="s">
        <v>26</v>
      </c>
      <c r="B37" s="29"/>
      <c r="C37" s="11"/>
    </row>
    <row r="38" spans="1:3" hidden="1" x14ac:dyDescent="0.2">
      <c r="A38" s="16"/>
      <c r="B38" s="29"/>
      <c r="C38" s="11"/>
    </row>
    <row r="39" spans="1:3" hidden="1" x14ac:dyDescent="0.2">
      <c r="A39" s="16" t="s">
        <v>27</v>
      </c>
      <c r="B39" s="29"/>
      <c r="C39" s="11"/>
    </row>
    <row r="40" spans="1:3" hidden="1" x14ac:dyDescent="0.2">
      <c r="A40" s="16" t="s">
        <v>28</v>
      </c>
      <c r="B40" s="29"/>
      <c r="C40" s="18"/>
    </row>
    <row r="41" spans="1:3" hidden="1" x14ac:dyDescent="0.2">
      <c r="A41" s="16" t="s">
        <v>29</v>
      </c>
      <c r="B41" s="29"/>
      <c r="C41" s="11"/>
    </row>
    <row r="42" spans="1:3" hidden="1" x14ac:dyDescent="0.2">
      <c r="A42" s="16" t="s">
        <v>30</v>
      </c>
      <c r="B42" s="29"/>
      <c r="C42" s="11"/>
    </row>
    <row r="43" spans="1:3" hidden="1" x14ac:dyDescent="0.2">
      <c r="A43" s="16"/>
      <c r="B43" s="29"/>
      <c r="C43" s="11"/>
    </row>
    <row r="44" spans="1:3" hidden="1" x14ac:dyDescent="0.2">
      <c r="A44" s="16" t="s">
        <v>31</v>
      </c>
      <c r="B44" s="29"/>
      <c r="C44" s="18"/>
    </row>
    <row r="45" spans="1:3" hidden="1" x14ac:dyDescent="0.2">
      <c r="A45" s="16" t="s">
        <v>32</v>
      </c>
      <c r="B45" s="29"/>
      <c r="C45" s="11"/>
    </row>
    <row r="46" spans="1:3" hidden="1" x14ac:dyDescent="0.2">
      <c r="A46" s="16" t="s">
        <v>33</v>
      </c>
      <c r="B46" s="29"/>
      <c r="C46" s="18"/>
    </row>
    <row r="47" spans="1:3" hidden="1" x14ac:dyDescent="0.2">
      <c r="A47" s="16" t="s">
        <v>34</v>
      </c>
      <c r="B47" s="29"/>
      <c r="C47" s="18"/>
    </row>
    <row r="48" spans="1:3" hidden="1" x14ac:dyDescent="0.2">
      <c r="A48" s="16"/>
      <c r="B48" s="29"/>
      <c r="C48" s="11"/>
    </row>
    <row r="49" spans="1:3" ht="17" hidden="1" x14ac:dyDescent="0.2">
      <c r="A49" s="16" t="s">
        <v>35</v>
      </c>
      <c r="B49" s="29">
        <v>0</v>
      </c>
      <c r="C49" s="18" t="s">
        <v>58</v>
      </c>
    </row>
    <row r="50" spans="1:3" hidden="1" x14ac:dyDescent="0.2">
      <c r="A50" s="16"/>
      <c r="B50" s="29"/>
      <c r="C50" s="11"/>
    </row>
    <row r="51" spans="1:3" hidden="1" x14ac:dyDescent="0.2">
      <c r="A51" s="16" t="s">
        <v>36</v>
      </c>
      <c r="B51" s="29">
        <f>SUM(B36:B49)</f>
        <v>0</v>
      </c>
      <c r="C51" s="11"/>
    </row>
    <row r="52" spans="1:3" x14ac:dyDescent="0.2">
      <c r="A52" s="30"/>
      <c r="B52" s="31"/>
      <c r="C52" s="32"/>
    </row>
    <row r="53" spans="1:3" ht="17" x14ac:dyDescent="0.2">
      <c r="A53" s="33" t="s">
        <v>18</v>
      </c>
      <c r="B53" s="34">
        <v>3100</v>
      </c>
      <c r="C53" s="47" t="s">
        <v>59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6" t="s">
        <v>38</v>
      </c>
      <c r="B56" s="37" t="s">
        <v>39</v>
      </c>
      <c r="C56" s="10"/>
    </row>
    <row r="57" spans="1:3" x14ac:dyDescent="0.2">
      <c r="A57" s="36" t="s">
        <v>40</v>
      </c>
      <c r="B57" s="37" t="s">
        <v>39</v>
      </c>
      <c r="C57" s="10"/>
    </row>
    <row r="58" spans="1:3" x14ac:dyDescent="0.2">
      <c r="A58" s="36" t="s">
        <v>41</v>
      </c>
      <c r="B58" s="39">
        <f>ROUND((B20/B53),1)</f>
        <v>7.3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6" t="s">
        <v>60</v>
      </c>
    </row>
    <row r="64" spans="1:3" x14ac:dyDescent="0.2">
      <c r="A64" s="16" t="s">
        <v>61</v>
      </c>
    </row>
    <row r="66" spans="1:4" x14ac:dyDescent="0.2">
      <c r="A66" s="40"/>
      <c r="B66" s="40"/>
      <c r="C66" s="40"/>
      <c r="D66" s="41"/>
    </row>
    <row r="67" spans="1:4" x14ac:dyDescent="0.2">
      <c r="C67" s="41"/>
    </row>
    <row r="68" spans="1:4" hidden="1" x14ac:dyDescent="0.2">
      <c r="C68" s="41"/>
    </row>
    <row r="69" spans="1:4" hidden="1" x14ac:dyDescent="0.2">
      <c r="B69" s="3" t="s">
        <v>3</v>
      </c>
    </row>
    <row r="70" spans="1:4" hidden="1" x14ac:dyDescent="0.2">
      <c r="B70" s="3"/>
    </row>
    <row r="71" spans="1:4" hidden="1" x14ac:dyDescent="0.2">
      <c r="B71" s="5" t="s">
        <v>6</v>
      </c>
    </row>
    <row r="72" spans="1:4" hidden="1" x14ac:dyDescent="0.2">
      <c r="B72" s="5"/>
    </row>
    <row r="73" spans="1:4" hidden="1" x14ac:dyDescent="0.2">
      <c r="B73" s="42" t="s">
        <v>62</v>
      </c>
    </row>
    <row r="74" spans="1:4" hidden="1" x14ac:dyDescent="0.2">
      <c r="A74" s="2" t="s">
        <v>56</v>
      </c>
      <c r="B74" s="5"/>
    </row>
    <row r="75" spans="1:4" hidden="1" x14ac:dyDescent="0.2">
      <c r="A75" s="43"/>
      <c r="B75" s="5"/>
    </row>
    <row r="76" spans="1:4" hidden="1" x14ac:dyDescent="0.2"/>
    <row r="77" spans="1:4" ht="17" hidden="1" x14ac:dyDescent="0.2">
      <c r="A77" s="16" t="s">
        <v>48</v>
      </c>
      <c r="B77" s="17">
        <v>0</v>
      </c>
      <c r="C77" s="18" t="s">
        <v>58</v>
      </c>
    </row>
    <row r="78" spans="1:4" hidden="1" x14ac:dyDescent="0.2">
      <c r="A78" s="16" t="s">
        <v>49</v>
      </c>
      <c r="B78" s="17"/>
      <c r="C78" s="18"/>
    </row>
    <row r="79" spans="1:4" hidden="1" x14ac:dyDescent="0.2">
      <c r="A79" t="s">
        <v>50</v>
      </c>
      <c r="B79" s="31"/>
      <c r="C79" s="18"/>
    </row>
    <row r="80" spans="1:4" hidden="1" x14ac:dyDescent="0.2">
      <c r="A80" s="2" t="s">
        <v>63</v>
      </c>
      <c r="B80" s="44">
        <f>SUM(B77:B79)</f>
        <v>0</v>
      </c>
    </row>
    <row r="81" spans="1:9" hidden="1" x14ac:dyDescent="0.2"/>
    <row r="83" spans="1:9" x14ac:dyDescent="0.2">
      <c r="A83" s="45" t="s">
        <v>51</v>
      </c>
    </row>
    <row r="87" spans="1:9" x14ac:dyDescent="0.2">
      <c r="E87" s="18"/>
      <c r="F87" s="18"/>
      <c r="G87" s="18"/>
      <c r="H87" s="18"/>
      <c r="I87" s="18"/>
    </row>
    <row r="90" spans="1:9" x14ac:dyDescent="0.2">
      <c r="B90" s="46"/>
    </row>
    <row r="91" spans="1:9" x14ac:dyDescent="0.2">
      <c r="B91" s="46"/>
    </row>
  </sheetData>
  <sheetProtection algorithmName="SHA-512" hashValue="AobA3EFQ5MU3c7/0Gjri8qwxiglv3m/6lSRXsZq/fSkX8uPJS8AQ1v70iFE1F5wMX6daYO3l6LAm+VZS48rA5g==" saltValue="Jxm6TyDTpae6cm/B5TOGM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3F315-D639-F946-BB4C-011E007B2BFE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64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65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45579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56</v>
      </c>
      <c r="B11" s="10"/>
      <c r="C11" s="10"/>
      <c r="D11" s="11"/>
    </row>
    <row r="12" spans="1:4" x14ac:dyDescent="0.2">
      <c r="A12" s="48">
        <v>0.76507000000000003</v>
      </c>
      <c r="B12" s="10"/>
      <c r="C12" s="10"/>
      <c r="D12" s="11" t="s">
        <v>66</v>
      </c>
    </row>
    <row r="13" spans="1:4" x14ac:dyDescent="0.2">
      <c r="A13" s="13"/>
      <c r="B13" s="10"/>
      <c r="C13" s="10"/>
      <c r="D13" s="11"/>
    </row>
    <row r="14" spans="1:4" ht="51" x14ac:dyDescent="0.2">
      <c r="A14" s="16" t="s">
        <v>54</v>
      </c>
      <c r="B14" s="17">
        <f>C14*A12</f>
        <v>135493.897</v>
      </c>
      <c r="C14" s="17">
        <v>177100</v>
      </c>
      <c r="D14" s="18" t="s">
        <v>73</v>
      </c>
    </row>
    <row r="15" spans="1:4" x14ac:dyDescent="0.2">
      <c r="A15" s="16"/>
      <c r="B15" s="17"/>
      <c r="C15" s="17"/>
      <c r="D15" s="18"/>
    </row>
    <row r="16" spans="1:4" x14ac:dyDescent="0.2">
      <c r="A16" s="16"/>
      <c r="B16" s="17"/>
      <c r="C16" s="17"/>
      <c r="D16" s="18"/>
    </row>
    <row r="17" spans="1:4" hidden="1" x14ac:dyDescent="0.2">
      <c r="A17" s="20" t="s">
        <v>15</v>
      </c>
      <c r="B17" s="17"/>
      <c r="C17" s="17"/>
      <c r="D17" s="18"/>
    </row>
    <row r="18" spans="1:4" hidden="1" x14ac:dyDescent="0.2">
      <c r="A18" s="16"/>
      <c r="B18" s="17"/>
      <c r="C18" s="17"/>
      <c r="D18" s="18"/>
    </row>
    <row r="19" spans="1:4" hidden="1" x14ac:dyDescent="0.2">
      <c r="A19" s="16"/>
      <c r="B19" s="17"/>
      <c r="C19" s="17"/>
      <c r="D19" s="18"/>
    </row>
    <row r="20" spans="1:4" hidden="1" x14ac:dyDescent="0.2">
      <c r="A20" s="16"/>
      <c r="B20" s="17"/>
      <c r="C20" s="17"/>
      <c r="D20" s="18"/>
    </row>
    <row r="21" spans="1:4" x14ac:dyDescent="0.2">
      <c r="A21" s="4"/>
      <c r="B21" s="10"/>
      <c r="C21" s="10"/>
    </row>
    <row r="22" spans="1:4" x14ac:dyDescent="0.2">
      <c r="A22" s="21" t="s">
        <v>17</v>
      </c>
      <c r="B22" s="22">
        <f>B14-B92</f>
        <v>135493.897</v>
      </c>
      <c r="C22" s="22"/>
      <c r="D22" s="23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18</v>
      </c>
      <c r="B25" s="7"/>
      <c r="C25" s="7"/>
      <c r="D25" s="24"/>
    </row>
    <row r="26" spans="1:4" x14ac:dyDescent="0.2">
      <c r="A26" s="2" t="s">
        <v>19</v>
      </c>
      <c r="B26" s="3"/>
      <c r="C26" s="3"/>
      <c r="D26" s="25"/>
    </row>
    <row r="27" spans="1:4" x14ac:dyDescent="0.2">
      <c r="A27" s="12">
        <v>45169</v>
      </c>
      <c r="B27" s="14"/>
      <c r="C27" s="14"/>
      <c r="D27" s="14"/>
    </row>
    <row r="28" spans="1:4" x14ac:dyDescent="0.2">
      <c r="A28" s="13"/>
      <c r="B28" s="27"/>
      <c r="C28" s="27"/>
      <c r="D28" s="14"/>
    </row>
    <row r="29" spans="1:4" x14ac:dyDescent="0.2">
      <c r="A29" s="2" t="s">
        <v>56</v>
      </c>
      <c r="B29" s="14"/>
      <c r="C29" s="14"/>
      <c r="D29" s="14"/>
    </row>
    <row r="30" spans="1:4" x14ac:dyDescent="0.2">
      <c r="A30" s="15"/>
      <c r="B30" s="14"/>
      <c r="C30" s="14"/>
      <c r="D30" s="15"/>
    </row>
    <row r="31" spans="1:4" x14ac:dyDescent="0.2">
      <c r="A31" s="13"/>
      <c r="B31" s="14"/>
      <c r="C31" s="14"/>
      <c r="D31" s="14"/>
    </row>
    <row r="32" spans="1:4" ht="17" x14ac:dyDescent="0.2">
      <c r="A32" s="16" t="s">
        <v>20</v>
      </c>
      <c r="B32" s="29">
        <v>83539.388999999996</v>
      </c>
      <c r="C32" s="29"/>
      <c r="D32" s="18" t="s">
        <v>67</v>
      </c>
    </row>
    <row r="33" spans="1:4" x14ac:dyDescent="0.2">
      <c r="A33" s="16" t="s">
        <v>21</v>
      </c>
      <c r="B33" s="29"/>
      <c r="C33" s="29"/>
      <c r="D33" s="18"/>
    </row>
    <row r="34" spans="1:4" ht="17" x14ac:dyDescent="0.2">
      <c r="A34" s="1" t="s">
        <v>22</v>
      </c>
      <c r="B34" s="29">
        <v>2362.665</v>
      </c>
      <c r="C34" s="29"/>
      <c r="D34" s="18" t="s">
        <v>67</v>
      </c>
    </row>
    <row r="35" spans="1:4" x14ac:dyDescent="0.2">
      <c r="A35" s="16"/>
      <c r="B35" s="29"/>
      <c r="C35" s="29"/>
      <c r="D35" s="11"/>
    </row>
    <row r="36" spans="1:4" x14ac:dyDescent="0.2">
      <c r="A36" s="1" t="s">
        <v>24</v>
      </c>
      <c r="B36" s="29"/>
      <c r="C36" s="29"/>
      <c r="D36" s="11"/>
    </row>
    <row r="37" spans="1:4" x14ac:dyDescent="0.2">
      <c r="A37" s="16"/>
      <c r="B37" s="29"/>
      <c r="C37" s="29"/>
      <c r="D37" s="11"/>
    </row>
    <row r="38" spans="1:4" x14ac:dyDescent="0.2">
      <c r="A38" s="16" t="s">
        <v>25</v>
      </c>
      <c r="B38" s="29"/>
      <c r="C38" s="29"/>
      <c r="D38" s="18"/>
    </row>
    <row r="39" spans="1:4" ht="17" x14ac:dyDescent="0.2">
      <c r="A39" s="16" t="s">
        <v>26</v>
      </c>
      <c r="B39" s="29">
        <v>42.594999999999999</v>
      </c>
      <c r="C39" s="29"/>
      <c r="D39" s="18" t="s">
        <v>67</v>
      </c>
    </row>
    <row r="40" spans="1:4" x14ac:dyDescent="0.2">
      <c r="A40" s="16"/>
      <c r="B40" s="29"/>
      <c r="C40" s="29"/>
      <c r="D40" s="11"/>
    </row>
    <row r="41" spans="1:4" x14ac:dyDescent="0.2">
      <c r="A41" s="16" t="s">
        <v>27</v>
      </c>
      <c r="B41" s="29"/>
      <c r="C41" s="29"/>
      <c r="D41" s="11"/>
    </row>
    <row r="42" spans="1:4" ht="17" x14ac:dyDescent="0.2">
      <c r="A42" s="16" t="s">
        <v>68</v>
      </c>
      <c r="B42" s="29">
        <v>146.661</v>
      </c>
      <c r="C42" s="29"/>
      <c r="D42" s="18" t="s">
        <v>67</v>
      </c>
    </row>
    <row r="43" spans="1:4" x14ac:dyDescent="0.2">
      <c r="A43" s="16" t="s">
        <v>29</v>
      </c>
      <c r="B43" s="29"/>
      <c r="C43" s="29"/>
      <c r="D43" s="11"/>
    </row>
    <row r="44" spans="1:4" x14ac:dyDescent="0.2">
      <c r="A44" s="16" t="s">
        <v>30</v>
      </c>
      <c r="B44" s="29"/>
      <c r="C44" s="29"/>
      <c r="D44" s="11"/>
    </row>
    <row r="45" spans="1:4" x14ac:dyDescent="0.2">
      <c r="A45" s="16"/>
      <c r="B45" s="29"/>
      <c r="C45" s="29"/>
      <c r="D45" s="11"/>
    </row>
    <row r="46" spans="1:4" x14ac:dyDescent="0.2">
      <c r="A46" s="16" t="s">
        <v>31</v>
      </c>
      <c r="B46" s="29"/>
      <c r="C46" s="29"/>
      <c r="D46" s="18"/>
    </row>
    <row r="47" spans="1:4" x14ac:dyDescent="0.2">
      <c r="A47" s="16" t="s">
        <v>32</v>
      </c>
      <c r="B47" s="29"/>
      <c r="C47" s="29"/>
      <c r="D47" s="11"/>
    </row>
    <row r="48" spans="1:4" x14ac:dyDescent="0.2">
      <c r="A48" s="16" t="s">
        <v>33</v>
      </c>
      <c r="B48" s="29"/>
      <c r="C48" s="29"/>
      <c r="D48" s="18"/>
    </row>
    <row r="49" spans="1:4" ht="17" x14ac:dyDescent="0.2">
      <c r="A49" s="16" t="s">
        <v>34</v>
      </c>
      <c r="B49" s="29">
        <v>534.57500000000005</v>
      </c>
      <c r="C49" s="29"/>
      <c r="D49" s="18" t="s">
        <v>67</v>
      </c>
    </row>
    <row r="50" spans="1:4" x14ac:dyDescent="0.2">
      <c r="A50" s="16"/>
      <c r="B50" s="29"/>
      <c r="C50" s="29"/>
      <c r="D50" s="11"/>
    </row>
    <row r="51" spans="1:4" ht="17" x14ac:dyDescent="0.2">
      <c r="A51" s="16" t="s">
        <v>35</v>
      </c>
      <c r="B51" s="29">
        <v>4042.0430000000001</v>
      </c>
      <c r="C51" s="29"/>
      <c r="D51" s="18" t="s">
        <v>67</v>
      </c>
    </row>
    <row r="52" spans="1:4" x14ac:dyDescent="0.2">
      <c r="A52" s="16"/>
      <c r="B52" s="29"/>
      <c r="C52" s="29"/>
      <c r="D52" s="11"/>
    </row>
    <row r="53" spans="1:4" x14ac:dyDescent="0.2">
      <c r="A53" s="16" t="s">
        <v>36</v>
      </c>
      <c r="B53" s="29">
        <f>SUM(B38:B51)</f>
        <v>4765.8739999999998</v>
      </c>
      <c r="C53" s="29"/>
      <c r="D53" s="11"/>
    </row>
    <row r="54" spans="1:4" x14ac:dyDescent="0.2">
      <c r="A54" s="30"/>
      <c r="B54" s="31"/>
      <c r="C54" s="31"/>
      <c r="D54" s="32"/>
    </row>
    <row r="55" spans="1:4" x14ac:dyDescent="0.2">
      <c r="A55" s="33" t="s">
        <v>18</v>
      </c>
      <c r="B55" s="34">
        <f>B34+B53</f>
        <v>7128.5389999999998</v>
      </c>
      <c r="C55" s="34"/>
      <c r="D55" s="49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6" t="s">
        <v>38</v>
      </c>
      <c r="B58" s="39">
        <f>ROUND((B22/B32),1)</f>
        <v>1.6</v>
      </c>
      <c r="C58" s="38"/>
      <c r="D58" s="10"/>
    </row>
    <row r="59" spans="1:4" x14ac:dyDescent="0.2">
      <c r="A59" s="36" t="s">
        <v>40</v>
      </c>
      <c r="B59" s="39">
        <f>ROUND((B22/B34),1)</f>
        <v>57.3</v>
      </c>
      <c r="C59" s="38"/>
      <c r="D59" s="10"/>
    </row>
    <row r="60" spans="1:4" x14ac:dyDescent="0.2">
      <c r="A60" s="36" t="s">
        <v>41</v>
      </c>
      <c r="B60" s="39">
        <f>ROUND((B22/B55),1)</f>
        <v>19</v>
      </c>
      <c r="C60" s="38"/>
      <c r="D60" s="10"/>
    </row>
    <row r="63" spans="1:4" x14ac:dyDescent="0.2">
      <c r="A63" s="7" t="s">
        <v>42</v>
      </c>
      <c r="B63" s="8"/>
      <c r="C63" s="8"/>
      <c r="D63" s="9"/>
    </row>
    <row r="64" spans="1:4" x14ac:dyDescent="0.2">
      <c r="D64" s="10"/>
    </row>
    <row r="65" spans="1:4" x14ac:dyDescent="0.2">
      <c r="A65" s="16" t="s">
        <v>69</v>
      </c>
    </row>
    <row r="66" spans="1:4" x14ac:dyDescent="0.2">
      <c r="A66" s="16" t="s">
        <v>70</v>
      </c>
    </row>
    <row r="67" spans="1:4" x14ac:dyDescent="0.2">
      <c r="A67" s="16" t="s">
        <v>71</v>
      </c>
    </row>
    <row r="68" spans="1:4" x14ac:dyDescent="0.2">
      <c r="A68" t="s">
        <v>72</v>
      </c>
    </row>
    <row r="69" spans="1:4" x14ac:dyDescent="0.2">
      <c r="D69" s="11"/>
    </row>
    <row r="70" spans="1:4" x14ac:dyDescent="0.2">
      <c r="A70" s="40"/>
      <c r="B70" s="40"/>
      <c r="C70" s="40"/>
      <c r="D70" s="9"/>
    </row>
    <row r="71" spans="1:4" x14ac:dyDescent="0.2">
      <c r="D71" s="41"/>
    </row>
    <row r="72" spans="1:4" x14ac:dyDescent="0.2">
      <c r="D72" s="41"/>
    </row>
    <row r="73" spans="1:4" hidden="1" x14ac:dyDescent="0.2">
      <c r="B73" s="3" t="s">
        <v>3</v>
      </c>
      <c r="C73" s="3"/>
    </row>
    <row r="74" spans="1:4" hidden="1" x14ac:dyDescent="0.2">
      <c r="B74" s="3"/>
      <c r="C74" s="3"/>
    </row>
    <row r="75" spans="1:4" hidden="1" x14ac:dyDescent="0.2">
      <c r="B75" s="5" t="s">
        <v>6</v>
      </c>
      <c r="C75" s="5"/>
    </row>
    <row r="76" spans="1:4" hidden="1" x14ac:dyDescent="0.2">
      <c r="B76" s="5"/>
      <c r="C76" s="5"/>
    </row>
    <row r="77" spans="1:4" hidden="1" x14ac:dyDescent="0.2">
      <c r="B77" s="42" t="s">
        <v>62</v>
      </c>
      <c r="C77" s="42"/>
    </row>
    <row r="78" spans="1:4" hidden="1" x14ac:dyDescent="0.2">
      <c r="A78" s="2" t="s">
        <v>56</v>
      </c>
      <c r="B78" s="5"/>
      <c r="C78" s="5"/>
    </row>
    <row r="79" spans="1:4" hidden="1" x14ac:dyDescent="0.2">
      <c r="A79" s="43"/>
      <c r="B79" s="5"/>
      <c r="C79" s="5"/>
    </row>
    <row r="80" spans="1:4" hidden="1" x14ac:dyDescent="0.2"/>
    <row r="81" spans="1:10" ht="17" hidden="1" x14ac:dyDescent="0.2">
      <c r="A81" s="16" t="s">
        <v>48</v>
      </c>
      <c r="B81" s="17">
        <v>0</v>
      </c>
      <c r="C81" s="17"/>
      <c r="D81" s="18" t="s">
        <v>58</v>
      </c>
    </row>
    <row r="82" spans="1:10" hidden="1" x14ac:dyDescent="0.2">
      <c r="A82" s="16" t="s">
        <v>49</v>
      </c>
      <c r="B82" s="17"/>
      <c r="C82" s="17"/>
      <c r="D82" s="18"/>
    </row>
    <row r="83" spans="1:10" hidden="1" x14ac:dyDescent="0.2">
      <c r="A83" t="s">
        <v>50</v>
      </c>
      <c r="B83" s="31"/>
      <c r="C83" s="50"/>
      <c r="D83" s="18"/>
    </row>
    <row r="84" spans="1:10" hidden="1" x14ac:dyDescent="0.2">
      <c r="A84" s="2" t="s">
        <v>63</v>
      </c>
      <c r="B84" s="44">
        <f>SUM(B81:B83)</f>
        <v>0</v>
      </c>
      <c r="C84" s="44"/>
    </row>
    <row r="87" spans="1:10" x14ac:dyDescent="0.2">
      <c r="A87" s="45" t="s">
        <v>51</v>
      </c>
    </row>
    <row r="91" spans="1:10" x14ac:dyDescent="0.2">
      <c r="F91" s="18"/>
      <c r="G91" s="18"/>
      <c r="H91" s="18"/>
      <c r="I91" s="18"/>
      <c r="J91" s="18"/>
    </row>
    <row r="94" spans="1:10" x14ac:dyDescent="0.2">
      <c r="B94" s="46"/>
      <c r="C94" s="46"/>
    </row>
    <row r="95" spans="1:10" x14ac:dyDescent="0.2">
      <c r="B95" s="46"/>
      <c r="C95" s="46"/>
    </row>
  </sheetData>
  <sheetProtection algorithmName="SHA-512" hashValue="Ny36gYMoi0GbHEdl5SmJ4FWQ4DdG6AyncHhYuipt040lGsLmHQAMy4A/gpylCD8HfJrZM+uPd/Qyo0u5sDOA1A==" saltValue="or1Qm1mFosd8Ou8mnLXcNQ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Solid Software 160524</vt:lpstr>
      <vt:lpstr>Lovely Pubs 060824</vt:lpstr>
      <vt:lpstr>23.5 Degrees Topco 141024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2025-05-21T17:16:39Z</dcterms:created>
  <dcterms:modified xsi:type="dcterms:W3CDTF">2025-05-21T17:30:43Z</dcterms:modified>
</cp:coreProperties>
</file>