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konstantinosmossios/Documents/Business Valuation Benchmarks Ltd/2025 Publication/Forensic Edition/Industrials/"/>
    </mc:Choice>
  </mc:AlternateContent>
  <xr:revisionPtr revIDLastSave="0" documentId="13_ncr:1_{1606B7C7-251A-CD48-82C1-CF3077998689}" xr6:coauthVersionLast="47" xr6:coauthVersionMax="47" xr10:uidLastSave="{00000000-0000-0000-0000-000000000000}"/>
  <workbookProtection workbookAlgorithmName="SHA-512" workbookHashValue="+JMv4ffSlxiLKX7OMIoyIaDklzhqxLEdC1e4EynxBKEgrMHGw5RhHRuCDxP6mS5Hr2hXlGloJ86phfz5KwW+QA==" workbookSaltValue="0tPg2tXOGw4UBN+/J0rjKg==" workbookSpinCount="100000" lockStructure="1"/>
  <bookViews>
    <workbookView xWindow="780" yWindow="1000" windowWidth="27640" windowHeight="15760" xr2:uid="{0A2BB6C1-63BB-EA44-9D31-CE11620B9391}"/>
  </bookViews>
  <sheets>
    <sheet name="Red Box Int Holdings 040124" sheetId="1" r:id="rId1"/>
    <sheet name="D-Line (Europe) 290224" sheetId="2" r:id="rId2"/>
    <sheet name="TT Electronics IoT Sol 310324" sheetId="3" r:id="rId3"/>
    <sheet name="Centronic Group 310724" sheetId="4" r:id="rId4"/>
    <sheet name="Baltic Topco 270924" sheetId="5" r:id="rId5"/>
    <sheet name="Gateway Electronic Comp 021024" sheetId="6" r:id="rId6"/>
    <sheet name="Precision Acoustics 291024" sheetId="7" r:id="rId7"/>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62" i="7" l="1"/>
  <c r="C93" i="7"/>
  <c r="A88" i="7"/>
  <c r="B90" i="7" s="1"/>
  <c r="B93" i="7" s="1"/>
  <c r="B19" i="7" s="1"/>
  <c r="B43" i="7"/>
  <c r="B36" i="7" s="1"/>
  <c r="A30" i="7"/>
  <c r="B32" i="7" s="1"/>
  <c r="B14" i="7"/>
  <c r="B22" i="7" l="1"/>
  <c r="B38" i="7"/>
  <c r="B34" i="7"/>
  <c r="B64" i="7" s="1"/>
  <c r="B69" i="7" l="1"/>
  <c r="B68" i="7"/>
  <c r="B67" i="7"/>
  <c r="B62" i="6" l="1"/>
  <c r="B61" i="6"/>
  <c r="B58" i="6"/>
  <c r="B56" i="6"/>
  <c r="H99" i="6"/>
  <c r="H103" i="6" s="1"/>
  <c r="F96" i="6"/>
  <c r="G96" i="6" s="1"/>
  <c r="E96" i="6"/>
  <c r="D91" i="6"/>
  <c r="B87" i="6"/>
  <c r="B21" i="6"/>
  <c r="I105" i="6" l="1"/>
  <c r="B53" i="6" s="1"/>
  <c r="B63" i="6" l="1"/>
  <c r="B33" i="6"/>
  <c r="B51" i="5" l="1"/>
  <c r="B79" i="5"/>
  <c r="B81" i="5" s="1"/>
  <c r="B49" i="5"/>
  <c r="B47" i="5"/>
  <c r="B32" i="5" s="1"/>
  <c r="B20" i="5" l="1"/>
  <c r="B17" i="5"/>
  <c r="B57" i="5" l="1"/>
  <c r="B58" i="5"/>
  <c r="B56" i="5"/>
  <c r="B82" i="4" l="1"/>
  <c r="B20" i="4" s="1"/>
  <c r="B51" i="4"/>
  <c r="B53" i="4" s="1"/>
  <c r="B58" i="4" l="1"/>
  <c r="B57" i="4"/>
  <c r="B56" i="4"/>
  <c r="B17" i="4"/>
  <c r="B81" i="3" l="1"/>
  <c r="B53" i="3"/>
  <c r="B20" i="3"/>
  <c r="B58" i="3" s="1"/>
  <c r="B56" i="3" l="1"/>
  <c r="B87" i="2" l="1"/>
  <c r="B21" i="2" s="1"/>
  <c r="C56" i="2"/>
  <c r="C58" i="2" s="1"/>
  <c r="B56" i="2"/>
  <c r="B58" i="2" s="1"/>
  <c r="B16" i="2"/>
  <c r="B24" i="2" l="1"/>
  <c r="C63" i="2" s="1"/>
  <c r="C61" i="2" l="1"/>
  <c r="B63" i="2"/>
  <c r="C62" i="2"/>
  <c r="B62" i="2"/>
  <c r="B61" i="2"/>
  <c r="B91" i="1" l="1"/>
  <c r="B23" i="1" s="1"/>
  <c r="B57" i="1"/>
  <c r="B59" i="1" s="1"/>
  <c r="B18" i="1"/>
  <c r="B26" i="1" s="1"/>
  <c r="B64" i="1" l="1"/>
  <c r="B63" i="1"/>
  <c r="B62" i="1"/>
</calcChain>
</file>

<file path=xl/sharedStrings.xml><?xml version="1.0" encoding="utf-8"?>
<sst xmlns="http://schemas.openxmlformats.org/spreadsheetml/2006/main" count="440" uniqueCount="146">
  <si>
    <t>Target Company</t>
  </si>
  <si>
    <t>Red Box Int Holdings Limited</t>
  </si>
  <si>
    <t>Currency</t>
  </si>
  <si>
    <t>GBP</t>
  </si>
  <si>
    <t>Display</t>
  </si>
  <si>
    <t>000s</t>
  </si>
  <si>
    <t>Enterprise Value</t>
  </si>
  <si>
    <t>Date Completed:</t>
  </si>
  <si>
    <t>Cash consideration (GBP)</t>
  </si>
  <si>
    <t>Source: LPA Group plc press release dated 23/01/2025; note 8. Purchase of Business</t>
  </si>
  <si>
    <t>Deferred consideration payable within 1 year  (GBP)</t>
  </si>
  <si>
    <t>Deferred consideration payable in more than 1 year (GBP)</t>
  </si>
  <si>
    <t>Total consideration</t>
  </si>
  <si>
    <t>Adjustments:</t>
  </si>
  <si>
    <t>Net cash acquired</t>
  </si>
  <si>
    <t>Source: LPA Group plc press release dated 23/01/2025; note 8. Purchase of Business; see below</t>
  </si>
  <si>
    <t>EV</t>
  </si>
  <si>
    <t>Normalised EBITDA</t>
  </si>
  <si>
    <t>Reporting Date:</t>
  </si>
  <si>
    <t>USD/GBP Exchange Rate:</t>
  </si>
  <si>
    <t>Revenue</t>
  </si>
  <si>
    <t>Source: LPA Group plc press release dated 04/01/2024</t>
  </si>
  <si>
    <t>Gross Profit</t>
  </si>
  <si>
    <t>Operating profit</t>
  </si>
  <si>
    <t>Add Back:</t>
  </si>
  <si>
    <t>Gain on Sale of FA</t>
  </si>
  <si>
    <t>Loss on Sale of FA</t>
  </si>
  <si>
    <t>Write down of inventories</t>
  </si>
  <si>
    <t>Other - to account for non-recurring costs</t>
  </si>
  <si>
    <t>Share based payments</t>
  </si>
  <si>
    <t>Exceptional items</t>
  </si>
  <si>
    <t>Amortisation of Goodwill</t>
  </si>
  <si>
    <t>Amortisation of Acq Rights</t>
  </si>
  <si>
    <t>Amortisation of Devt Costs</t>
  </si>
  <si>
    <t>Amortisation of Intangible Assets</t>
  </si>
  <si>
    <t>Depreciation of Tangible Assets</t>
  </si>
  <si>
    <t>Source: Red Box International Limited financial statements for the year ended 31/12/2022</t>
  </si>
  <si>
    <t>Sub-total</t>
  </si>
  <si>
    <t>EV/Revenue Multiple</t>
  </si>
  <si>
    <t>EV/EBIT Multiple</t>
  </si>
  <si>
    <t>EV/EBITDA Multiple</t>
  </si>
  <si>
    <t>Source Data</t>
  </si>
  <si>
    <t>Red Box Int Holdings Limited financial statements for the year ended 31/12/2022</t>
  </si>
  <si>
    <t>Red Box International Limited financial statements for the year ended 31/12/2022</t>
  </si>
  <si>
    <t>LPA Group plc press release dated 04/01/2024</t>
  </si>
  <si>
    <t>Red Box Int Holdings Limited PSC02 notice dated 12/01/2024</t>
  </si>
  <si>
    <t>LPA Group plc press release dated 25/01/2024</t>
  </si>
  <si>
    <t>LPA Group plc press release dated 19/06/2024</t>
  </si>
  <si>
    <t>LPA Group plc press release dated 23/01/2025</t>
  </si>
  <si>
    <t>Cash at bank and in hand</t>
  </si>
  <si>
    <t>Bank Loan</t>
  </si>
  <si>
    <t>Lease Liabilities</t>
  </si>
  <si>
    <t>Net cash</t>
  </si>
  <si>
    <t>© 2025 Business Valuation Benchmarks Ltd</t>
  </si>
  <si>
    <t>D-Line (Europe) Limited</t>
  </si>
  <si>
    <t>Consideration (GBP)</t>
  </si>
  <si>
    <t>Source: Luceco plc press release dated 10/09/2024; note 10 Acquisitions</t>
  </si>
  <si>
    <t>Net debt</t>
  </si>
  <si>
    <t>Source: D-Line (Europe) Limited consolidated financial statements for the year ended 30/11/2023</t>
  </si>
  <si>
    <t>D-Line (Europe) Limited consolidated financial statements for the year ended 30/11/2023</t>
  </si>
  <si>
    <t>Luceco plc press release dated 01/03/2024</t>
  </si>
  <si>
    <t>D-Line (Europe) Limited PSC02 notice dated 01/03/2024</t>
  </si>
  <si>
    <t>Luceco plc press release dated 10/09/2024</t>
  </si>
  <si>
    <t>Cash and cash Equivalents</t>
  </si>
  <si>
    <t>Debt</t>
  </si>
  <si>
    <t>Contingent consideration (GBP)</t>
  </si>
  <si>
    <t>TT Electronics IoT Solutions Limited</t>
  </si>
  <si>
    <t>Source: The Cicor Group press release dated 04/03/2024; TT Electronics plc press release dated 04/03/2024; cash-free and debt-free basis</t>
  </si>
  <si>
    <t>Source: The Cicor Group press release dated 04/03/2024</t>
  </si>
  <si>
    <t>Source: The Cicor Group press release dated 04/03/2024; "In the last financial year, sales of GBP 70.2 million were achieved by the acquired entities with a mid-single-digit operating margin (adjusted EBITDA)"</t>
  </si>
  <si>
    <t>N/A</t>
  </si>
  <si>
    <t>TT Electronics IoT Solutions Limited PSC02 notice dated 03/04/2024</t>
  </si>
  <si>
    <t>The Cicor Group press release dated 04/03/2024</t>
  </si>
  <si>
    <t>TT Electronics plc press release dated 04/03/2024</t>
  </si>
  <si>
    <t>00/00/2000</t>
  </si>
  <si>
    <t>Source:</t>
  </si>
  <si>
    <t>Centronic Group Limited</t>
  </si>
  <si>
    <t>Source: Exosens SA Interim Financial Report - 31/06/2024; Note 31 - Post-balance sheet events</t>
  </si>
  <si>
    <t>Net debt - as at 04/01/2024</t>
  </si>
  <si>
    <t>Exosens Sa press release dated 01/08/2024</t>
  </si>
  <si>
    <t>Centronic Group Limited PSC02 notice dated 26/11/2024</t>
  </si>
  <si>
    <t>Exosens SA Interim Financial Report - 31/06/2024</t>
  </si>
  <si>
    <t>Source: Centronic Group Limited consolidated financial statements for the year ended 04/01/2024; see below</t>
  </si>
  <si>
    <t>Source: Centronic Group Limited consolidated financial statements for the year ended 04/01/2024</t>
  </si>
  <si>
    <t>Centronic Group Limited consolidated financial statements for the year ended 04/01/2024</t>
  </si>
  <si>
    <t>Baltic Topco Limited (CMD)</t>
  </si>
  <si>
    <t>Source: Luceco plc press release dated 30/09/2024</t>
  </si>
  <si>
    <t>Net debt - as at 31/12/2023</t>
  </si>
  <si>
    <t>Source: Baltic Topco Limited consolidated financial statements for the period ended 31/12/2023</t>
  </si>
  <si>
    <t>Source: Luceco plc press release dated 30/09/2024; audited</t>
  </si>
  <si>
    <t>Note: Implied Operating Profit</t>
  </si>
  <si>
    <t>Source: Baltic Topco Limited consolidated financial statements for the period ended 31/12/2023; annualised charge; amortisation charge for the 16 month period ended 31/12/2023 equals £1.177m</t>
  </si>
  <si>
    <t>Source: Baltic Topco Limited consolidated financial statements for the period ended 31/12/2023; annualised charge; depreciation charge for the 16 month period ended 31/12/2023 equals £300k</t>
  </si>
  <si>
    <t>Baltic Topco Limited consolidated financial statements for the period ended 31/12/2023</t>
  </si>
  <si>
    <t>Baltic Topco Limited PSC02 notice dated 30/09/2024</t>
  </si>
  <si>
    <t>Luceco plc press release dated 30/09/2024</t>
  </si>
  <si>
    <t>Gateway Electronic Components Limited</t>
  </si>
  <si>
    <t>Initial consideration (GBP)</t>
  </si>
  <si>
    <t>Source: Solid State plc press release dated 02/10/2024; on a debt-free and cash-free basis</t>
  </si>
  <si>
    <t>Source: Solid State plc press release dated 02/10/2024; approximate annualised run rate</t>
  </si>
  <si>
    <t>Note: Implied operating costs</t>
  </si>
  <si>
    <t>Profit before tax</t>
  </si>
  <si>
    <t>Source: Gateway Electronic Components Limited financial statements for the year ended 31/07/2024</t>
  </si>
  <si>
    <t>Estimated interest expense</t>
  </si>
  <si>
    <t>Source: see below</t>
  </si>
  <si>
    <t>Gateway Electronic Components Limited financial statements for the year ended 31/07/2024</t>
  </si>
  <si>
    <t>Gateway Electronic Components Limited PSC02 notice dated 04/10/2024</t>
  </si>
  <si>
    <t>Solid State plc press release dated 02/10/2024</t>
  </si>
  <si>
    <t>Solid State plc press release dated 10/12/2024</t>
  </si>
  <si>
    <t>For the Year Ended 31/07/2024</t>
  </si>
  <si>
    <t>Year Ended 31/07/2023</t>
  </si>
  <si>
    <t>Year Ended 31/07/2024</t>
  </si>
  <si>
    <t>Average Balance</t>
  </si>
  <si>
    <t>Interest Rate</t>
  </si>
  <si>
    <t>Estimated Interest Expense</t>
  </si>
  <si>
    <t>£000s</t>
  </si>
  <si>
    <t>%</t>
  </si>
  <si>
    <t>Loans and borrowings</t>
  </si>
  <si>
    <t>Interest Rate as at 03/08/2023</t>
  </si>
  <si>
    <t>Source: www.bankofengland.co.uk/monetary-policy/the-interest-rate-bank-rate; retrieved on 20/01/2025</t>
  </si>
  <si>
    <t>Interest Rate as at 26/07/2024</t>
  </si>
  <si>
    <t>Average Interest Rate for YE 31/07/2024</t>
  </si>
  <si>
    <t>HSBC Lending Margin over BoE Rate</t>
  </si>
  <si>
    <t>Source: www.business.hsbc.uk/en-gb/interest-rates; retrieved on 20/01/2025; Business Overdraft Variable Rate</t>
  </si>
  <si>
    <t>Total Estimated Variable Rate</t>
  </si>
  <si>
    <t>Estimated Interest Expense Calculation</t>
  </si>
  <si>
    <t>Precision Acoustics Limited</t>
  </si>
  <si>
    <t>USD</t>
  </si>
  <si>
    <t>Source: www.oanda.com - as at 29/10/2024</t>
  </si>
  <si>
    <t>Source: Coda Octopus Group Inc Form 10-K for the fiscal year ended 31/10/2024; Note 7 – Acquisition Of Precision Acoustics Limited</t>
  </si>
  <si>
    <t>Cash acquired</t>
  </si>
  <si>
    <t>Source: Coda Octopus Group Inc press release dated 04/11/2024</t>
  </si>
  <si>
    <t>Note: The company does not have any external bank debt as at reporting date. Therefore finance costs are assumed to be immaterial, and profit before tax used as proxy for operating profit</t>
  </si>
  <si>
    <t>Corporation tax</t>
  </si>
  <si>
    <t>Note: Implied corporation tax using main rate of 25% for the year ended 31/12/2023</t>
  </si>
  <si>
    <t>Corporation tax main rate:</t>
  </si>
  <si>
    <t>Source: www.gov.uk/government/publications/rates-and-allowances-corporation-tax/rates-and-allowances-corporation-tax</t>
  </si>
  <si>
    <t>Profit after tax</t>
  </si>
  <si>
    <t>Source: Coda Octopus Group Inc press release dated 04/11/2024; approx.</t>
  </si>
  <si>
    <t>Source: Precision Acoustics Limited financial statements for the year ended 31/12/2023</t>
  </si>
  <si>
    <t>Precision Acoustics Limited financial statements for the year ended 31/12/2023</t>
  </si>
  <si>
    <t>Precision Acoustics Limited PSC02 notice dated 15/01/2025</t>
  </si>
  <si>
    <t>Coda Octopus Group Inc press release dated 04/11/2024</t>
  </si>
  <si>
    <t>Coda Octopus Group Inc Form 10-K for the fiscal year ended 31/10/2024</t>
  </si>
  <si>
    <t>Cash</t>
  </si>
  <si>
    <t>Note: Implied profit before tax, gross up PAT of £347k by (1 - 0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</si>
</sst>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5" formatCode="dd/mm/yyyy;@"/>
    <numFmt numFmtId="166" formatCode="#,##0.0;[Red]\-#,##0.0"/>
    <numFmt numFmtId="167" formatCode="#,##0.00000;[Red]\-#,##0.00000"/>
    <numFmt numFmtId="168" formatCode="0.0"/>
    <numFmt numFmtId="169" formatCode="#,##0.0_);[Red]\(#,##0.0\)"/>
    <numFmt numFmtId="170" formatCode="0.0%"/>
    <numFmt numFmtId="171" formatCode="#,##0.00000_);[Red]\(#,##0.00000\)"/>
  </numFmts>
  <fonts count="11" x14ac:knownFonts="1">
    <font>
      <sz val="12"/>
      <color theme="1"/>
      <name val="Calibri"/>
      <family val="2"/>
      <scheme val="minor"/>
    </font>
    <font>
      <sz val="12"/>
      <color theme="1"/>
      <name val="Calibri"/>
      <family val="2"/>
      <scheme val="minor"/>
    </font>
    <font>
      <b/>
      <sz val="11"/>
      <color theme="1"/>
      <name val="Calibri"/>
      <family val="2"/>
      <scheme val="minor"/>
    </font>
    <font>
      <b/>
      <sz val="11"/>
      <color theme="4" tint="-0.249977111117893"/>
      <name val="Calibri"/>
      <family val="2"/>
      <scheme val="minor"/>
    </font>
    <font>
      <sz val="11"/>
      <color theme="4" tint="-0.249977111117893"/>
      <name val="Calibri"/>
      <family val="2"/>
      <scheme val="minor"/>
    </font>
    <font>
      <i/>
      <sz val="11"/>
      <color theme="1"/>
      <name val="Calibri"/>
      <family val="2"/>
      <scheme val="minor"/>
    </font>
    <font>
      <b/>
      <sz val="10"/>
      <color theme="1"/>
      <name val="Calibri"/>
      <family val="2"/>
      <scheme val="minor"/>
    </font>
    <font>
      <b/>
      <sz val="10"/>
      <color theme="1"/>
      <name val="Calibri"/>
      <family val="2"/>
    </font>
    <font>
      <sz val="10"/>
      <color theme="1"/>
      <name val="Calibri"/>
      <family val="2"/>
    </font>
    <font>
      <b/>
      <sz val="10"/>
      <color rgb="FF000000"/>
      <name val="Calibri"/>
      <family val="2"/>
    </font>
    <font>
      <b/>
      <i/>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9">
    <xf numFmtId="0" fontId="0" fillId="0" borderId="0" xfId="0"/>
    <xf numFmtId="0" fontId="2" fillId="0" borderId="0" xfId="0" applyFont="1" applyAlignment="1">
      <alignment vertical="top"/>
    </xf>
    <xf numFmtId="0" fontId="2" fillId="0" borderId="0" xfId="0" applyFont="1"/>
    <xf numFmtId="14" fontId="2" fillId="0" borderId="0" xfId="0" applyNumberFormat="1" applyFont="1" applyAlignment="1">
      <alignment horizontal="center"/>
    </xf>
    <xf numFmtId="14" fontId="0" fillId="0" borderId="0" xfId="0" applyNumberFormat="1"/>
    <xf numFmtId="0" fontId="2" fillId="0" borderId="0" xfId="0" applyFont="1" applyAlignment="1">
      <alignment horizontal="center"/>
    </xf>
    <xf numFmtId="0" fontId="2" fillId="0" borderId="0" xfId="0" applyFont="1" applyAlignment="1">
      <alignment horizontal="center" wrapText="1"/>
    </xf>
    <xf numFmtId="0" fontId="3" fillId="2" borderId="1" xfId="0" applyFont="1" applyFill="1" applyBorder="1"/>
    <xf numFmtId="38" fontId="0" fillId="2" borderId="1" xfId="1" applyNumberFormat="1" applyFont="1" applyFill="1" applyBorder="1"/>
    <xf numFmtId="40" fontId="0" fillId="2" borderId="1" xfId="1" applyNumberFormat="1" applyFont="1" applyFill="1" applyBorder="1"/>
    <xf numFmtId="38" fontId="0" fillId="0" borderId="0" xfId="1" applyNumberFormat="1" applyFont="1"/>
    <xf numFmtId="40" fontId="0" fillId="0" borderId="0" xfId="1" applyNumberFormat="1" applyFont="1"/>
    <xf numFmtId="165" fontId="0" fillId="0" borderId="0" xfId="0" applyNumberFormat="1" applyAlignment="1">
      <alignment horizontal="left"/>
    </xf>
    <xf numFmtId="14" fontId="0" fillId="0" borderId="0" xfId="0" applyNumberFormat="1" applyAlignment="1">
      <alignment horizontal="left"/>
    </xf>
    <xf numFmtId="0" fontId="0" fillId="0" borderId="0" xfId="0" applyAlignment="1">
      <alignment vertical="top"/>
    </xf>
    <xf numFmtId="38" fontId="0" fillId="0" borderId="0" xfId="1" applyNumberFormat="1" applyFont="1" applyAlignment="1">
      <alignment vertical="top"/>
    </xf>
    <xf numFmtId="0" fontId="0" fillId="0" borderId="0" xfId="0" applyAlignment="1">
      <alignment vertical="top" wrapText="1"/>
    </xf>
    <xf numFmtId="38" fontId="0" fillId="0" borderId="2" xfId="1" applyNumberFormat="1" applyFont="1" applyBorder="1" applyAlignment="1">
      <alignment vertical="top"/>
    </xf>
    <xf numFmtId="14" fontId="2" fillId="0" borderId="0" xfId="0" applyNumberFormat="1" applyFont="1" applyAlignment="1">
      <alignment horizontal="left"/>
    </xf>
    <xf numFmtId="0" fontId="2" fillId="2" borderId="1" xfId="0" applyFont="1" applyFill="1" applyBorder="1"/>
    <xf numFmtId="38" fontId="2" fillId="2" borderId="1" xfId="1" applyNumberFormat="1" applyFont="1" applyFill="1" applyBorder="1"/>
    <xf numFmtId="40" fontId="2" fillId="2" borderId="1" xfId="1" applyNumberFormat="1" applyFont="1" applyFill="1" applyBorder="1"/>
    <xf numFmtId="0" fontId="4" fillId="2" borderId="1" xfId="0" applyFont="1" applyFill="1" applyBorder="1"/>
    <xf numFmtId="0" fontId="5" fillId="0" borderId="0" xfId="0" quotePrefix="1" applyFont="1" applyAlignment="1">
      <alignment horizontal="center"/>
    </xf>
    <xf numFmtId="0" fontId="5" fillId="0" borderId="0" xfId="0" applyFont="1" applyAlignment="1">
      <alignment horizontal="center"/>
    </xf>
    <xf numFmtId="0" fontId="6" fillId="0" borderId="0" xfId="0" applyFont="1" applyAlignment="1">
      <alignment vertical="top" wrapText="1"/>
    </xf>
    <xf numFmtId="0" fontId="0" fillId="0" borderId="0" xfId="0" applyAlignment="1">
      <alignment horizontal="left"/>
    </xf>
    <xf numFmtId="38" fontId="0" fillId="0" borderId="0" xfId="1" applyNumberFormat="1" applyFont="1" applyFill="1" applyAlignment="1">
      <alignment vertical="top"/>
    </xf>
    <xf numFmtId="0" fontId="0" fillId="0" borderId="2" xfId="0" applyBorder="1"/>
    <xf numFmtId="38" fontId="0" fillId="0" borderId="2" xfId="1" applyNumberFormat="1" applyFont="1" applyBorder="1"/>
    <xf numFmtId="40" fontId="0" fillId="0" borderId="2" xfId="1" applyNumberFormat="1" applyFont="1" applyBorder="1"/>
    <xf numFmtId="0" fontId="2" fillId="2" borderId="1" xfId="0" applyFont="1" applyFill="1" applyBorder="1" applyAlignment="1">
      <alignment vertical="top"/>
    </xf>
    <xf numFmtId="38" fontId="2" fillId="2" borderId="1" xfId="1" applyNumberFormat="1" applyFont="1" applyFill="1" applyBorder="1" applyAlignment="1">
      <alignment vertical="top"/>
    </xf>
    <xf numFmtId="40" fontId="0" fillId="2" borderId="1" xfId="1" applyNumberFormat="1" applyFont="1" applyFill="1" applyBorder="1" applyAlignment="1">
      <alignment wrapText="1"/>
    </xf>
    <xf numFmtId="0" fontId="0" fillId="2" borderId="3" xfId="0" applyFill="1" applyBorder="1"/>
    <xf numFmtId="166" fontId="2" fillId="2" borderId="4" xfId="1" applyNumberFormat="1" applyFont="1" applyFill="1" applyBorder="1"/>
    <xf numFmtId="0" fontId="0" fillId="2" borderId="1" xfId="0" applyFill="1" applyBorder="1"/>
    <xf numFmtId="40" fontId="0" fillId="0" borderId="0" xfId="1" applyNumberFormat="1" applyFont="1" applyFill="1" applyBorder="1"/>
    <xf numFmtId="165" fontId="2" fillId="0" borderId="0" xfId="0" applyNumberFormat="1" applyFont="1" applyAlignment="1">
      <alignment horizontal="center"/>
    </xf>
    <xf numFmtId="167" fontId="0" fillId="0" borderId="0" xfId="1" applyNumberFormat="1" applyFont="1" applyAlignment="1">
      <alignment horizontal="left"/>
    </xf>
    <xf numFmtId="38" fontId="2" fillId="0" borderId="0" xfId="1" applyNumberFormat="1" applyFont="1"/>
    <xf numFmtId="0" fontId="0" fillId="0" borderId="0" xfId="0" quotePrefix="1"/>
    <xf numFmtId="168" fontId="0" fillId="0" borderId="0" xfId="0" applyNumberFormat="1"/>
    <xf numFmtId="165" fontId="0" fillId="0" borderId="0" xfId="0" applyNumberFormat="1" applyAlignment="1">
      <alignment horizontal="center"/>
    </xf>
    <xf numFmtId="169" fontId="0" fillId="0" borderId="0" xfId="1" applyNumberFormat="1" applyFont="1" applyFill="1" applyAlignment="1">
      <alignment vertical="top"/>
    </xf>
    <xf numFmtId="38" fontId="0" fillId="0" borderId="0" xfId="1" applyNumberFormat="1" applyFont="1" applyBorder="1"/>
    <xf numFmtId="0" fontId="7" fillId="0" borderId="0" xfId="0" applyFont="1"/>
    <xf numFmtId="0" fontId="8" fillId="0" borderId="0" xfId="0" applyFont="1"/>
    <xf numFmtId="0" fontId="9" fillId="0" borderId="0" xfId="0" applyFont="1"/>
    <xf numFmtId="38" fontId="0" fillId="2" borderId="0" xfId="1" applyNumberFormat="1" applyFont="1" applyFill="1" applyAlignment="1">
      <alignment vertical="top"/>
    </xf>
    <xf numFmtId="40" fontId="0" fillId="2" borderId="1" xfId="1" applyNumberFormat="1" applyFont="1" applyFill="1" applyBorder="1" applyAlignment="1">
      <alignment vertical="top" wrapText="1"/>
    </xf>
    <xf numFmtId="166" fontId="2" fillId="2" borderId="4" xfId="1" applyNumberFormat="1" applyFont="1" applyFill="1" applyBorder="1" applyAlignment="1">
      <alignment horizontal="right"/>
    </xf>
    <xf numFmtId="0" fontId="0" fillId="0" borderId="0" xfId="0" applyAlignment="1">
      <alignment horizontal="center"/>
    </xf>
    <xf numFmtId="0" fontId="10" fillId="0" borderId="0" xfId="0" applyFont="1" applyAlignment="1">
      <alignment vertical="top"/>
    </xf>
    <xf numFmtId="38" fontId="5" fillId="0" borderId="0" xfId="1" applyNumberFormat="1" applyFont="1" applyFill="1" applyAlignment="1">
      <alignment vertical="top"/>
    </xf>
    <xf numFmtId="0" fontId="5" fillId="0" borderId="0" xfId="0" applyFont="1"/>
    <xf numFmtId="0" fontId="2" fillId="0" borderId="0" xfId="0" applyFont="1" applyAlignment="1">
      <alignment horizontal="center" vertical="top" wrapText="1"/>
    </xf>
    <xf numFmtId="0" fontId="2" fillId="0" borderId="0" xfId="0" applyFont="1" applyAlignment="1">
      <alignment horizontal="left" vertical="top" wrapText="1"/>
    </xf>
    <xf numFmtId="38" fontId="2" fillId="0" borderId="0" xfId="1" applyNumberFormat="1" applyFont="1" applyFill="1" applyAlignment="1">
      <alignment vertical="top"/>
    </xf>
    <xf numFmtId="170" fontId="0" fillId="0" borderId="0" xfId="2" applyNumberFormat="1" applyFont="1" applyBorder="1" applyAlignment="1">
      <alignment vertical="top"/>
    </xf>
    <xf numFmtId="43" fontId="0" fillId="0" borderId="0" xfId="1" applyFont="1" applyBorder="1" applyAlignment="1">
      <alignment vertical="top"/>
    </xf>
    <xf numFmtId="170" fontId="0" fillId="0" borderId="0" xfId="2" applyNumberFormat="1" applyFont="1" applyFill="1" applyBorder="1"/>
    <xf numFmtId="43" fontId="2" fillId="0" borderId="0" xfId="1" applyFont="1" applyFill="1" applyBorder="1"/>
    <xf numFmtId="43" fontId="0" fillId="0" borderId="0" xfId="1" applyFont="1" applyFill="1" applyBorder="1"/>
    <xf numFmtId="43" fontId="0" fillId="0" borderId="0" xfId="1" applyFont="1" applyFill="1" applyBorder="1" applyAlignment="1">
      <alignment vertical="top"/>
    </xf>
    <xf numFmtId="171" fontId="0" fillId="0" borderId="0" xfId="1" applyNumberFormat="1" applyFont="1" applyAlignment="1">
      <alignment horizontal="left" vertical="top"/>
    </xf>
    <xf numFmtId="171" fontId="0" fillId="0" borderId="0" xfId="0" applyNumberFormat="1" applyAlignment="1">
      <alignment horizontal="left"/>
    </xf>
    <xf numFmtId="170" fontId="0" fillId="0" borderId="0" xfId="2" applyNumberFormat="1" applyFont="1" applyFill="1" applyAlignment="1">
      <alignment horizontal="left" vertical="top"/>
    </xf>
    <xf numFmtId="166" fontId="2" fillId="0" borderId="0" xfId="1" applyNumberFormat="1" applyFont="1" applyFill="1" applyBorder="1"/>
  </cellXfs>
  <cellStyles count="3">
    <cellStyle name="Comma" xfId="1" builtinId="3"/>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39B34-1A78-E244-B894-06EEF32A737B}">
  <sheetPr>
    <pageSetUpPr fitToPage="1"/>
  </sheetPr>
  <dimension ref="A1:I102"/>
  <sheetViews>
    <sheetView tabSelected="1"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45295</v>
      </c>
      <c r="B9" s="10"/>
      <c r="C9" s="11"/>
    </row>
    <row r="10" spans="1:3" x14ac:dyDescent="0.2">
      <c r="A10" s="13"/>
      <c r="B10" s="10"/>
      <c r="C10" s="11"/>
    </row>
    <row r="11" spans="1:3" x14ac:dyDescent="0.2">
      <c r="A11" s="13"/>
      <c r="B11" s="10"/>
      <c r="C11" s="11"/>
    </row>
    <row r="12" spans="1:3" ht="17" x14ac:dyDescent="0.2">
      <c r="A12" s="14" t="s">
        <v>8</v>
      </c>
      <c r="B12" s="15">
        <v>550</v>
      </c>
      <c r="C12" s="16" t="s">
        <v>9</v>
      </c>
    </row>
    <row r="13" spans="1:3" x14ac:dyDescent="0.2">
      <c r="A13" s="14"/>
      <c r="B13" s="15"/>
      <c r="C13" s="16"/>
    </row>
    <row r="14" spans="1:3" ht="34" x14ac:dyDescent="0.2">
      <c r="A14" s="16" t="s">
        <v>10</v>
      </c>
      <c r="B14" s="15">
        <v>275</v>
      </c>
      <c r="C14" s="16" t="s">
        <v>9</v>
      </c>
    </row>
    <row r="15" spans="1:3" x14ac:dyDescent="0.2">
      <c r="A15" s="14"/>
      <c r="B15" s="15"/>
      <c r="C15" s="16"/>
    </row>
    <row r="16" spans="1:3" ht="34" x14ac:dyDescent="0.2">
      <c r="A16" s="16" t="s">
        <v>11</v>
      </c>
      <c r="B16" s="17">
        <v>275</v>
      </c>
      <c r="C16" s="16" t="s">
        <v>9</v>
      </c>
    </row>
    <row r="17" spans="1:3" x14ac:dyDescent="0.2">
      <c r="A17" s="14"/>
      <c r="B17" s="15"/>
      <c r="C17" s="16"/>
    </row>
    <row r="18" spans="1:3" x14ac:dyDescent="0.2">
      <c r="A18" s="1" t="s">
        <v>12</v>
      </c>
      <c r="B18" s="15">
        <f>SUM(B12:B16)</f>
        <v>1100</v>
      </c>
      <c r="C18" s="16"/>
    </row>
    <row r="19" spans="1:3" x14ac:dyDescent="0.2">
      <c r="A19" s="1"/>
      <c r="B19" s="15"/>
      <c r="C19" s="16"/>
    </row>
    <row r="20" spans="1:3" x14ac:dyDescent="0.2">
      <c r="A20" s="14"/>
      <c r="B20" s="15"/>
      <c r="C20" s="16"/>
    </row>
    <row r="21" spans="1:3" x14ac:dyDescent="0.2">
      <c r="A21" s="18" t="s">
        <v>13</v>
      </c>
      <c r="B21" s="15"/>
      <c r="C21" s="16"/>
    </row>
    <row r="22" spans="1:3" x14ac:dyDescent="0.2">
      <c r="A22" s="14"/>
      <c r="B22" s="15"/>
      <c r="C22" s="16"/>
    </row>
    <row r="23" spans="1:3" ht="34" x14ac:dyDescent="0.2">
      <c r="A23" s="14" t="s">
        <v>14</v>
      </c>
      <c r="B23" s="15">
        <f>-B91</f>
        <v>5</v>
      </c>
      <c r="C23" s="16" t="s">
        <v>15</v>
      </c>
    </row>
    <row r="24" spans="1:3" x14ac:dyDescent="0.2">
      <c r="A24" s="14"/>
      <c r="B24" s="15"/>
      <c r="C24" s="16"/>
    </row>
    <row r="25" spans="1:3" x14ac:dyDescent="0.2">
      <c r="A25" s="4"/>
      <c r="B25" s="10"/>
    </row>
    <row r="26" spans="1:3" x14ac:dyDescent="0.2">
      <c r="A26" s="19" t="s">
        <v>16</v>
      </c>
      <c r="B26" s="20">
        <f>B18-B91</f>
        <v>1105</v>
      </c>
      <c r="C26" s="21"/>
    </row>
    <row r="27" spans="1:3" x14ac:dyDescent="0.2">
      <c r="A27" s="2"/>
    </row>
    <row r="28" spans="1:3" x14ac:dyDescent="0.2">
      <c r="A28" s="2"/>
    </row>
    <row r="29" spans="1:3" x14ac:dyDescent="0.2">
      <c r="A29" s="7" t="s">
        <v>17</v>
      </c>
      <c r="B29" s="7"/>
      <c r="C29" s="22"/>
    </row>
    <row r="30" spans="1:3" x14ac:dyDescent="0.2">
      <c r="A30" s="2" t="s">
        <v>18</v>
      </c>
      <c r="B30" s="3"/>
      <c r="C30" s="23"/>
    </row>
    <row r="31" spans="1:3" x14ac:dyDescent="0.2">
      <c r="A31" s="12">
        <v>44926</v>
      </c>
      <c r="B31" s="24"/>
      <c r="C31" s="24"/>
    </row>
    <row r="32" spans="1:3" x14ac:dyDescent="0.2">
      <c r="A32" s="13"/>
      <c r="B32" s="25"/>
      <c r="C32" s="24"/>
    </row>
    <row r="33" spans="1:3" x14ac:dyDescent="0.2">
      <c r="A33" s="2" t="s">
        <v>19</v>
      </c>
      <c r="B33" s="24"/>
      <c r="C33" s="24"/>
    </row>
    <row r="34" spans="1:3" x14ac:dyDescent="0.2">
      <c r="A34" s="26"/>
      <c r="B34" s="24"/>
      <c r="C34" s="26"/>
    </row>
    <row r="35" spans="1:3" x14ac:dyDescent="0.2">
      <c r="A35" s="13"/>
      <c r="B35" s="24"/>
      <c r="C35" s="24"/>
    </row>
    <row r="36" spans="1:3" ht="17" x14ac:dyDescent="0.2">
      <c r="A36" s="14" t="s">
        <v>20</v>
      </c>
      <c r="B36" s="27">
        <v>1677</v>
      </c>
      <c r="C36" s="16" t="s">
        <v>21</v>
      </c>
    </row>
    <row r="37" spans="1:3" x14ac:dyDescent="0.2">
      <c r="A37" s="14" t="s">
        <v>22</v>
      </c>
      <c r="B37" s="27"/>
      <c r="C37" s="16"/>
    </row>
    <row r="38" spans="1:3" ht="17" x14ac:dyDescent="0.2">
      <c r="A38" s="1" t="s">
        <v>23</v>
      </c>
      <c r="B38" s="27">
        <v>81</v>
      </c>
      <c r="C38" s="16" t="s">
        <v>21</v>
      </c>
    </row>
    <row r="39" spans="1:3" x14ac:dyDescent="0.2">
      <c r="A39" s="14"/>
      <c r="B39" s="27"/>
      <c r="C39" s="11"/>
    </row>
    <row r="40" spans="1:3" x14ac:dyDescent="0.2">
      <c r="A40" s="1" t="s">
        <v>24</v>
      </c>
      <c r="B40" s="27"/>
      <c r="C40" s="11"/>
    </row>
    <row r="41" spans="1:3" x14ac:dyDescent="0.2">
      <c r="A41" s="14"/>
      <c r="B41" s="27"/>
      <c r="C41" s="11"/>
    </row>
    <row r="42" spans="1:3" x14ac:dyDescent="0.2">
      <c r="A42" s="14" t="s">
        <v>25</v>
      </c>
      <c r="B42" s="27"/>
      <c r="C42" s="16"/>
    </row>
    <row r="43" spans="1:3" x14ac:dyDescent="0.2">
      <c r="A43" s="14" t="s">
        <v>26</v>
      </c>
      <c r="B43" s="27"/>
      <c r="C43" s="11"/>
    </row>
    <row r="44" spans="1:3" x14ac:dyDescent="0.2">
      <c r="A44" s="14"/>
      <c r="B44" s="27"/>
      <c r="C44" s="11"/>
    </row>
    <row r="45" spans="1:3" x14ac:dyDescent="0.2">
      <c r="A45" s="14" t="s">
        <v>27</v>
      </c>
      <c r="B45" s="27"/>
      <c r="C45" s="11"/>
    </row>
    <row r="46" spans="1:3" x14ac:dyDescent="0.2">
      <c r="A46" s="14" t="s">
        <v>28</v>
      </c>
      <c r="B46" s="27"/>
      <c r="C46" s="16"/>
    </row>
    <row r="47" spans="1:3" x14ac:dyDescent="0.2">
      <c r="A47" s="14" t="s">
        <v>29</v>
      </c>
      <c r="B47" s="27"/>
      <c r="C47" s="11"/>
    </row>
    <row r="48" spans="1:3" x14ac:dyDescent="0.2">
      <c r="A48" s="14" t="s">
        <v>30</v>
      </c>
      <c r="B48" s="27"/>
      <c r="C48" s="11"/>
    </row>
    <row r="49" spans="1:3" x14ac:dyDescent="0.2">
      <c r="A49" s="14"/>
      <c r="B49" s="27"/>
      <c r="C49" s="11"/>
    </row>
    <row r="50" spans="1:3" x14ac:dyDescent="0.2">
      <c r="A50" s="14" t="s">
        <v>31</v>
      </c>
      <c r="B50" s="27"/>
      <c r="C50" s="16"/>
    </row>
    <row r="51" spans="1:3" x14ac:dyDescent="0.2">
      <c r="A51" s="14" t="s">
        <v>32</v>
      </c>
      <c r="B51" s="27"/>
      <c r="C51" s="11"/>
    </row>
    <row r="52" spans="1:3" x14ac:dyDescent="0.2">
      <c r="A52" s="14" t="s">
        <v>33</v>
      </c>
      <c r="B52" s="27"/>
      <c r="C52" s="16"/>
    </row>
    <row r="53" spans="1:3" x14ac:dyDescent="0.2">
      <c r="A53" s="14" t="s">
        <v>34</v>
      </c>
      <c r="B53" s="27"/>
      <c r="C53" s="16"/>
    </row>
    <row r="54" spans="1:3" x14ac:dyDescent="0.2">
      <c r="A54" s="14"/>
      <c r="B54" s="27"/>
      <c r="C54" s="11"/>
    </row>
    <row r="55" spans="1:3" ht="17" x14ac:dyDescent="0.2">
      <c r="A55" s="14" t="s">
        <v>35</v>
      </c>
      <c r="B55" s="27">
        <v>64.378</v>
      </c>
      <c r="C55" s="16" t="s">
        <v>36</v>
      </c>
    </row>
    <row r="56" spans="1:3" x14ac:dyDescent="0.2">
      <c r="A56" s="14"/>
      <c r="B56" s="27"/>
      <c r="C56" s="11"/>
    </row>
    <row r="57" spans="1:3" x14ac:dyDescent="0.2">
      <c r="A57" s="14" t="s">
        <v>37</v>
      </c>
      <c r="B57" s="27">
        <f>SUM(B42:B55)</f>
        <v>64.378</v>
      </c>
      <c r="C57" s="11"/>
    </row>
    <row r="58" spans="1:3" x14ac:dyDescent="0.2">
      <c r="A58" s="28"/>
      <c r="B58" s="29"/>
      <c r="C58" s="30"/>
    </row>
    <row r="59" spans="1:3" x14ac:dyDescent="0.2">
      <c r="A59" s="31" t="s">
        <v>17</v>
      </c>
      <c r="B59" s="32">
        <f>B38+B57</f>
        <v>145.37799999999999</v>
      </c>
      <c r="C59" s="33"/>
    </row>
    <row r="60" spans="1:3" x14ac:dyDescent="0.2">
      <c r="B60" s="10"/>
      <c r="C60" s="11"/>
    </row>
    <row r="61" spans="1:3" x14ac:dyDescent="0.2">
      <c r="B61" s="3"/>
      <c r="C61" s="10"/>
    </row>
    <row r="62" spans="1:3" x14ac:dyDescent="0.2">
      <c r="A62" s="34" t="s">
        <v>38</v>
      </c>
      <c r="B62" s="35">
        <f>ROUND((B26/B36),1)</f>
        <v>0.7</v>
      </c>
      <c r="C62" s="10"/>
    </row>
    <row r="63" spans="1:3" x14ac:dyDescent="0.2">
      <c r="A63" s="34" t="s">
        <v>39</v>
      </c>
      <c r="B63" s="35">
        <f>ROUND((B26/B38),1)</f>
        <v>13.6</v>
      </c>
      <c r="C63" s="10"/>
    </row>
    <row r="64" spans="1:3" x14ac:dyDescent="0.2">
      <c r="A64" s="34" t="s">
        <v>40</v>
      </c>
      <c r="B64" s="35">
        <f>ROUND((B26/B59),1)</f>
        <v>7.6</v>
      </c>
      <c r="C64" s="10"/>
    </row>
    <row r="67" spans="1:3" x14ac:dyDescent="0.2">
      <c r="A67" s="7" t="s">
        <v>41</v>
      </c>
      <c r="B67" s="8"/>
      <c r="C67" s="9"/>
    </row>
    <row r="68" spans="1:3" x14ac:dyDescent="0.2">
      <c r="C68" s="10"/>
    </row>
    <row r="69" spans="1:3" x14ac:dyDescent="0.2">
      <c r="A69" s="14" t="s">
        <v>42</v>
      </c>
    </row>
    <row r="70" spans="1:3" x14ac:dyDescent="0.2">
      <c r="A70" s="14" t="s">
        <v>43</v>
      </c>
    </row>
    <row r="71" spans="1:3" x14ac:dyDescent="0.2">
      <c r="A71" t="s">
        <v>44</v>
      </c>
    </row>
    <row r="72" spans="1:3" x14ac:dyDescent="0.2">
      <c r="A72" t="s">
        <v>45</v>
      </c>
    </row>
    <row r="73" spans="1:3" x14ac:dyDescent="0.2">
      <c r="A73" t="s">
        <v>46</v>
      </c>
      <c r="C73" s="11"/>
    </row>
    <row r="74" spans="1:3" x14ac:dyDescent="0.2">
      <c r="A74" t="s">
        <v>47</v>
      </c>
      <c r="C74" s="11"/>
    </row>
    <row r="75" spans="1:3" x14ac:dyDescent="0.2">
      <c r="A75" t="s">
        <v>48</v>
      </c>
      <c r="C75" s="11"/>
    </row>
    <row r="76" spans="1:3" x14ac:dyDescent="0.2">
      <c r="C76" s="11"/>
    </row>
    <row r="77" spans="1:3" x14ac:dyDescent="0.2">
      <c r="A77" s="36"/>
      <c r="B77" s="36"/>
      <c r="C77" s="9"/>
    </row>
    <row r="78" spans="1:3" x14ac:dyDescent="0.2">
      <c r="C78" s="37"/>
    </row>
    <row r="79" spans="1:3" x14ac:dyDescent="0.2">
      <c r="C79" s="37"/>
    </row>
    <row r="80" spans="1:3" x14ac:dyDescent="0.2">
      <c r="B80" s="3" t="s">
        <v>3</v>
      </c>
    </row>
    <row r="81" spans="1:3" x14ac:dyDescent="0.2">
      <c r="B81" s="3"/>
    </row>
    <row r="82" spans="1:3" x14ac:dyDescent="0.2">
      <c r="B82" s="5" t="s">
        <v>5</v>
      </c>
    </row>
    <row r="83" spans="1:3" x14ac:dyDescent="0.2">
      <c r="B83" s="5"/>
    </row>
    <row r="84" spans="1:3" x14ac:dyDescent="0.2">
      <c r="B84" s="38">
        <v>45295</v>
      </c>
    </row>
    <row r="85" spans="1:3" x14ac:dyDescent="0.2">
      <c r="A85" s="2" t="s">
        <v>19</v>
      </c>
      <c r="B85" s="5"/>
    </row>
    <row r="86" spans="1:3" x14ac:dyDescent="0.2">
      <c r="A86" s="39"/>
      <c r="B86" s="5"/>
    </row>
    <row r="88" spans="1:3" ht="17" x14ac:dyDescent="0.2">
      <c r="A88" s="14" t="s">
        <v>49</v>
      </c>
      <c r="B88" s="15">
        <v>47</v>
      </c>
      <c r="C88" s="16" t="s">
        <v>9</v>
      </c>
    </row>
    <row r="89" spans="1:3" ht="17" x14ac:dyDescent="0.2">
      <c r="A89" s="14" t="s">
        <v>50</v>
      </c>
      <c r="B89" s="15">
        <v>-52</v>
      </c>
      <c r="C89" s="16" t="s">
        <v>9</v>
      </c>
    </row>
    <row r="90" spans="1:3" x14ac:dyDescent="0.2">
      <c r="A90" t="s">
        <v>51</v>
      </c>
      <c r="B90" s="29"/>
      <c r="C90" s="16"/>
    </row>
    <row r="91" spans="1:3" x14ac:dyDescent="0.2">
      <c r="A91" s="2" t="s">
        <v>52</v>
      </c>
      <c r="B91" s="40">
        <f>SUM(B88:B90)</f>
        <v>-5</v>
      </c>
    </row>
    <row r="94" spans="1:3" x14ac:dyDescent="0.2">
      <c r="A94" s="41" t="s">
        <v>53</v>
      </c>
    </row>
    <row r="98" spans="2:9" x14ac:dyDescent="0.2">
      <c r="E98" s="16"/>
      <c r="F98" s="16"/>
      <c r="G98" s="16"/>
      <c r="H98" s="16"/>
      <c r="I98" s="16"/>
    </row>
    <row r="101" spans="2:9" x14ac:dyDescent="0.2">
      <c r="B101" s="42"/>
    </row>
    <row r="102" spans="2:9" x14ac:dyDescent="0.2">
      <c r="B102" s="42"/>
    </row>
  </sheetData>
  <sheetProtection algorithmName="SHA-512" hashValue="6UjQvbrQ89Ix/xeRraq8kp4nuvS1CTohOBLXAkfjehtgvzUA9F+XJxWdjYv5zKviDXgTNEUC9EfS3tSQsNEhmw==" saltValue="aRcg5cHLI8vNoZs2+M3WzA==" spinCount="100000" sheet="1" objects="1" scenarios="1"/>
  <pageMargins left="0.7" right="0.7" top="0.75" bottom="0.75" header="0.3" footer="0.3"/>
  <pageSetup paperSize="9" scale="4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D6037-D0FD-DB4C-BE09-210ED5B64243}">
  <sheetPr>
    <pageSetUpPr fitToPage="1"/>
  </sheetPr>
  <dimension ref="A1:J118"/>
  <sheetViews>
    <sheetView workbookViewId="0"/>
  </sheetViews>
  <sheetFormatPr baseColWidth="10" defaultColWidth="8.83203125" defaultRowHeight="16" x14ac:dyDescent="0.2"/>
  <cols>
    <col min="1" max="1" width="39.6640625" bestFit="1" customWidth="1"/>
    <col min="2" max="2" width="12.6640625" customWidth="1"/>
    <col min="3" max="3" width="12.6640625" hidden="1" customWidth="1"/>
    <col min="4" max="4" width="80.6640625" customWidth="1"/>
    <col min="5" max="5" width="20.5" bestFit="1" customWidth="1"/>
    <col min="6" max="10" width="10.83203125" customWidth="1"/>
  </cols>
  <sheetData>
    <row r="1" spans="1:4" x14ac:dyDescent="0.2">
      <c r="A1" s="1" t="s">
        <v>0</v>
      </c>
      <c r="B1" s="1" t="s">
        <v>54</v>
      </c>
      <c r="C1" s="1"/>
      <c r="D1" s="1"/>
    </row>
    <row r="2" spans="1:4" x14ac:dyDescent="0.2">
      <c r="A2" s="2"/>
    </row>
    <row r="3" spans="1:4" x14ac:dyDescent="0.2">
      <c r="A3" s="2" t="s">
        <v>2</v>
      </c>
      <c r="B3" s="3" t="s">
        <v>3</v>
      </c>
      <c r="C3" s="3" t="s">
        <v>3</v>
      </c>
      <c r="D3" s="4"/>
    </row>
    <row r="4" spans="1:4" x14ac:dyDescent="0.2">
      <c r="A4" s="2"/>
      <c r="B4" s="3"/>
      <c r="C4" s="3"/>
      <c r="D4" s="4"/>
    </row>
    <row r="5" spans="1:4" x14ac:dyDescent="0.2">
      <c r="A5" s="2" t="s">
        <v>4</v>
      </c>
      <c r="B5" s="5" t="s">
        <v>5</v>
      </c>
      <c r="C5" s="5" t="s">
        <v>5</v>
      </c>
    </row>
    <row r="6" spans="1:4" x14ac:dyDescent="0.2">
      <c r="A6" s="2"/>
      <c r="B6" s="6"/>
      <c r="C6" s="6"/>
    </row>
    <row r="7" spans="1:4" x14ac:dyDescent="0.2">
      <c r="A7" s="7" t="s">
        <v>6</v>
      </c>
      <c r="B7" s="8"/>
      <c r="C7" s="8"/>
      <c r="D7" s="9"/>
    </row>
    <row r="8" spans="1:4" x14ac:dyDescent="0.2">
      <c r="A8" s="2" t="s">
        <v>7</v>
      </c>
      <c r="B8" s="10"/>
      <c r="C8" s="10"/>
      <c r="D8" s="11"/>
    </row>
    <row r="9" spans="1:4" x14ac:dyDescent="0.2">
      <c r="A9" s="12">
        <v>45351</v>
      </c>
      <c r="B9" s="10"/>
      <c r="C9" s="10"/>
      <c r="D9" s="11"/>
    </row>
    <row r="10" spans="1:4" x14ac:dyDescent="0.2">
      <c r="A10" s="13"/>
      <c r="B10" s="10"/>
      <c r="C10" s="10"/>
      <c r="D10" s="11"/>
    </row>
    <row r="11" spans="1:4" x14ac:dyDescent="0.2">
      <c r="A11" s="13"/>
      <c r="B11" s="10"/>
      <c r="C11" s="10"/>
      <c r="D11" s="11"/>
    </row>
    <row r="12" spans="1:4" ht="17" x14ac:dyDescent="0.2">
      <c r="A12" s="14" t="s">
        <v>55</v>
      </c>
      <c r="B12" s="15">
        <v>8600</v>
      </c>
      <c r="C12" s="15"/>
      <c r="D12" s="16" t="s">
        <v>56</v>
      </c>
    </row>
    <row r="13" spans="1:4" x14ac:dyDescent="0.2">
      <c r="A13" s="14"/>
      <c r="B13" s="15"/>
      <c r="C13" s="15"/>
      <c r="D13" s="16"/>
    </row>
    <row r="14" spans="1:4" ht="17" x14ac:dyDescent="0.2">
      <c r="A14" s="14" t="s">
        <v>65</v>
      </c>
      <c r="B14" s="17">
        <v>800</v>
      </c>
      <c r="C14" s="15"/>
      <c r="D14" s="16" t="s">
        <v>56</v>
      </c>
    </row>
    <row r="15" spans="1:4" x14ac:dyDescent="0.2">
      <c r="A15" s="14"/>
      <c r="B15" s="15"/>
      <c r="C15" s="15"/>
      <c r="D15" s="16"/>
    </row>
    <row r="16" spans="1:4" x14ac:dyDescent="0.2">
      <c r="A16" s="1" t="s">
        <v>12</v>
      </c>
      <c r="B16" s="15">
        <f>SUM(B12:B14)</f>
        <v>9400</v>
      </c>
      <c r="C16" s="15"/>
      <c r="D16" s="16"/>
    </row>
    <row r="17" spans="1:4" x14ac:dyDescent="0.2">
      <c r="A17" s="14"/>
      <c r="B17" s="15"/>
      <c r="C17" s="15"/>
      <c r="D17" s="16"/>
    </row>
    <row r="18" spans="1:4" x14ac:dyDescent="0.2">
      <c r="A18" s="14"/>
      <c r="B18" s="15"/>
      <c r="C18" s="15"/>
      <c r="D18" s="16"/>
    </row>
    <row r="19" spans="1:4" x14ac:dyDescent="0.2">
      <c r="A19" s="18" t="s">
        <v>13</v>
      </c>
      <c r="B19" s="15"/>
      <c r="C19" s="15"/>
      <c r="D19" s="16"/>
    </row>
    <row r="20" spans="1:4" x14ac:dyDescent="0.2">
      <c r="A20" s="14"/>
      <c r="B20" s="15"/>
      <c r="C20" s="15"/>
      <c r="D20" s="16"/>
    </row>
    <row r="21" spans="1:4" ht="17" x14ac:dyDescent="0.2">
      <c r="A21" s="14" t="s">
        <v>57</v>
      </c>
      <c r="B21" s="15">
        <f>-B87</f>
        <v>900</v>
      </c>
      <c r="C21" s="15"/>
      <c r="D21" s="16" t="s">
        <v>56</v>
      </c>
    </row>
    <row r="22" spans="1:4" x14ac:dyDescent="0.2">
      <c r="A22" s="14"/>
      <c r="B22" s="15"/>
      <c r="C22" s="15"/>
      <c r="D22" s="16"/>
    </row>
    <row r="23" spans="1:4" x14ac:dyDescent="0.2">
      <c r="A23" s="4"/>
      <c r="B23" s="10"/>
      <c r="C23" s="10"/>
    </row>
    <row r="24" spans="1:4" x14ac:dyDescent="0.2">
      <c r="A24" s="19" t="s">
        <v>16</v>
      </c>
      <c r="B24" s="20">
        <f>B16-B87</f>
        <v>10300</v>
      </c>
      <c r="C24" s="20"/>
      <c r="D24" s="21"/>
    </row>
    <row r="25" spans="1:4" x14ac:dyDescent="0.2">
      <c r="A25" s="2"/>
    </row>
    <row r="26" spans="1:4" x14ac:dyDescent="0.2">
      <c r="A26" s="2"/>
    </row>
    <row r="27" spans="1:4" x14ac:dyDescent="0.2">
      <c r="A27" s="7" t="s">
        <v>17</v>
      </c>
      <c r="B27" s="7"/>
      <c r="C27" s="7"/>
      <c r="D27" s="22"/>
    </row>
    <row r="28" spans="1:4" x14ac:dyDescent="0.2">
      <c r="A28" s="2" t="s">
        <v>18</v>
      </c>
      <c r="B28" s="3"/>
      <c r="C28" s="3"/>
      <c r="D28" s="23"/>
    </row>
    <row r="29" spans="1:4" x14ac:dyDescent="0.2">
      <c r="A29" s="12">
        <v>45260</v>
      </c>
      <c r="C29" s="43">
        <v>44895</v>
      </c>
      <c r="D29" s="24"/>
    </row>
    <row r="30" spans="1:4" x14ac:dyDescent="0.2">
      <c r="B30" s="43"/>
      <c r="C30" s="43"/>
      <c r="D30" s="24"/>
    </row>
    <row r="31" spans="1:4" x14ac:dyDescent="0.2">
      <c r="A31" s="13"/>
      <c r="B31" s="25"/>
      <c r="C31" s="25"/>
      <c r="D31" s="24"/>
    </row>
    <row r="32" spans="1:4" x14ac:dyDescent="0.2">
      <c r="A32" s="2" t="s">
        <v>19</v>
      </c>
      <c r="B32" s="24"/>
      <c r="C32" s="24"/>
      <c r="D32" s="24"/>
    </row>
    <row r="33" spans="1:4" x14ac:dyDescent="0.2">
      <c r="A33" s="26"/>
      <c r="B33" s="24"/>
      <c r="C33" s="24"/>
      <c r="D33" s="26"/>
    </row>
    <row r="34" spans="1:4" x14ac:dyDescent="0.2">
      <c r="A34" s="13"/>
      <c r="B34" s="24"/>
      <c r="C34" s="24"/>
      <c r="D34" s="24"/>
    </row>
    <row r="35" spans="1:4" ht="34" x14ac:dyDescent="0.2">
      <c r="A35" s="14" t="s">
        <v>20</v>
      </c>
      <c r="B35" s="27">
        <v>16936.983</v>
      </c>
      <c r="C35" s="27">
        <v>14570.273999999999</v>
      </c>
      <c r="D35" s="16" t="s">
        <v>58</v>
      </c>
    </row>
    <row r="36" spans="1:4" x14ac:dyDescent="0.2">
      <c r="A36" s="14" t="s">
        <v>22</v>
      </c>
      <c r="B36" s="27"/>
      <c r="C36" s="27"/>
      <c r="D36" s="16"/>
    </row>
    <row r="37" spans="1:4" ht="34" x14ac:dyDescent="0.2">
      <c r="A37" s="1" t="s">
        <v>23</v>
      </c>
      <c r="B37" s="27">
        <v>1481.394</v>
      </c>
      <c r="C37" s="27">
        <v>438.81200000000001</v>
      </c>
      <c r="D37" s="16" t="s">
        <v>58</v>
      </c>
    </row>
    <row r="38" spans="1:4" x14ac:dyDescent="0.2">
      <c r="A38" s="14"/>
      <c r="B38" s="27"/>
      <c r="C38" s="27"/>
      <c r="D38" s="11"/>
    </row>
    <row r="39" spans="1:4" x14ac:dyDescent="0.2">
      <c r="A39" s="1" t="s">
        <v>24</v>
      </c>
      <c r="B39" s="27"/>
      <c r="C39" s="27"/>
      <c r="D39" s="11"/>
    </row>
    <row r="40" spans="1:4" x14ac:dyDescent="0.2">
      <c r="A40" s="14"/>
      <c r="B40" s="27"/>
      <c r="C40" s="27"/>
      <c r="D40" s="11"/>
    </row>
    <row r="41" spans="1:4" ht="34" x14ac:dyDescent="0.2">
      <c r="A41" s="14" t="s">
        <v>25</v>
      </c>
      <c r="B41" s="44">
        <v>-0.41699999999999998</v>
      </c>
      <c r="C41" s="27"/>
      <c r="D41" s="16" t="s">
        <v>58</v>
      </c>
    </row>
    <row r="42" spans="1:4" x14ac:dyDescent="0.2">
      <c r="A42" s="14" t="s">
        <v>26</v>
      </c>
      <c r="B42" s="27"/>
      <c r="C42" s="27"/>
      <c r="D42" s="11"/>
    </row>
    <row r="43" spans="1:4" x14ac:dyDescent="0.2">
      <c r="A43" s="14"/>
      <c r="B43" s="27"/>
      <c r="C43" s="27"/>
      <c r="D43" s="11"/>
    </row>
    <row r="44" spans="1:4" x14ac:dyDescent="0.2">
      <c r="A44" s="14" t="s">
        <v>27</v>
      </c>
      <c r="B44" s="27"/>
      <c r="C44" s="27"/>
      <c r="D44" s="11"/>
    </row>
    <row r="45" spans="1:4" x14ac:dyDescent="0.2">
      <c r="A45" s="14" t="s">
        <v>28</v>
      </c>
      <c r="B45" s="27"/>
      <c r="C45" s="27"/>
      <c r="D45" s="16"/>
    </row>
    <row r="46" spans="1:4" x14ac:dyDescent="0.2">
      <c r="A46" s="14" t="s">
        <v>29</v>
      </c>
      <c r="B46" s="27"/>
      <c r="C46" s="27"/>
      <c r="D46" s="11"/>
    </row>
    <row r="47" spans="1:4" x14ac:dyDescent="0.2">
      <c r="A47" s="14" t="s">
        <v>30</v>
      </c>
      <c r="B47" s="27"/>
      <c r="C47" s="27"/>
      <c r="D47" s="11"/>
    </row>
    <row r="48" spans="1:4" x14ac:dyDescent="0.2">
      <c r="A48" s="14"/>
      <c r="B48" s="27"/>
      <c r="C48" s="27"/>
      <c r="D48" s="11"/>
    </row>
    <row r="49" spans="1:4" x14ac:dyDescent="0.2">
      <c r="A49" s="14" t="s">
        <v>31</v>
      </c>
      <c r="B49" s="27"/>
      <c r="C49" s="27"/>
      <c r="D49" s="16"/>
    </row>
    <row r="50" spans="1:4" x14ac:dyDescent="0.2">
      <c r="A50" s="14" t="s">
        <v>32</v>
      </c>
      <c r="B50" s="27"/>
      <c r="C50" s="27"/>
      <c r="D50" s="11"/>
    </row>
    <row r="51" spans="1:4" x14ac:dyDescent="0.2">
      <c r="A51" s="14" t="s">
        <v>33</v>
      </c>
      <c r="B51" s="27"/>
      <c r="C51" s="27"/>
      <c r="D51" s="16"/>
    </row>
    <row r="52" spans="1:4" ht="34" x14ac:dyDescent="0.2">
      <c r="A52" s="14" t="s">
        <v>34</v>
      </c>
      <c r="B52" s="27">
        <v>9.1359999999999992</v>
      </c>
      <c r="C52" s="27">
        <v>8.1129999999999995</v>
      </c>
      <c r="D52" s="16" t="s">
        <v>58</v>
      </c>
    </row>
    <row r="53" spans="1:4" x14ac:dyDescent="0.2">
      <c r="A53" s="14"/>
      <c r="B53" s="27"/>
      <c r="C53" s="27"/>
      <c r="D53" s="11"/>
    </row>
    <row r="54" spans="1:4" ht="34" x14ac:dyDescent="0.2">
      <c r="A54" s="14" t="s">
        <v>35</v>
      </c>
      <c r="B54" s="27">
        <v>209.80199999999999</v>
      </c>
      <c r="C54" s="27">
        <v>242.10499999999999</v>
      </c>
      <c r="D54" s="16" t="s">
        <v>58</v>
      </c>
    </row>
    <row r="55" spans="1:4" x14ac:dyDescent="0.2">
      <c r="A55" s="14"/>
      <c r="B55" s="27"/>
      <c r="C55" s="27"/>
      <c r="D55" s="11"/>
    </row>
    <row r="56" spans="1:4" x14ac:dyDescent="0.2">
      <c r="A56" s="14" t="s">
        <v>37</v>
      </c>
      <c r="B56" s="27">
        <f>SUM(B41:B54)</f>
        <v>218.52099999999999</v>
      </c>
      <c r="C56" s="27">
        <f>SUM(C41:C54)</f>
        <v>250.21799999999999</v>
      </c>
      <c r="D56" s="11"/>
    </row>
    <row r="57" spans="1:4" x14ac:dyDescent="0.2">
      <c r="A57" s="28"/>
      <c r="B57" s="29"/>
      <c r="C57" s="29"/>
      <c r="D57" s="30"/>
    </row>
    <row r="58" spans="1:4" x14ac:dyDescent="0.2">
      <c r="A58" s="31" t="s">
        <v>17</v>
      </c>
      <c r="B58" s="32">
        <f>B37+B56</f>
        <v>1699.915</v>
      </c>
      <c r="C58" s="32">
        <f>C37+C56</f>
        <v>689.03</v>
      </c>
      <c r="D58" s="33"/>
    </row>
    <row r="59" spans="1:4" x14ac:dyDescent="0.2">
      <c r="B59" s="10"/>
      <c r="C59" s="10"/>
      <c r="D59" s="11"/>
    </row>
    <row r="60" spans="1:4" x14ac:dyDescent="0.2">
      <c r="B60" s="3"/>
      <c r="C60" s="3"/>
      <c r="D60" s="10"/>
    </row>
    <row r="61" spans="1:4" x14ac:dyDescent="0.2">
      <c r="A61" s="34" t="s">
        <v>38</v>
      </c>
      <c r="B61" s="35">
        <f>ROUND((B24/B35),1)</f>
        <v>0.6</v>
      </c>
      <c r="C61" s="35">
        <f>ROUND((B24/C35),1)</f>
        <v>0.7</v>
      </c>
      <c r="D61" s="10"/>
    </row>
    <row r="62" spans="1:4" x14ac:dyDescent="0.2">
      <c r="A62" s="34" t="s">
        <v>39</v>
      </c>
      <c r="B62" s="35">
        <f>ROUND((B24/B37),1)</f>
        <v>7</v>
      </c>
      <c r="C62" s="35">
        <f>ROUND((B24/C37),1)</f>
        <v>23.5</v>
      </c>
      <c r="D62" s="10"/>
    </row>
    <row r="63" spans="1:4" x14ac:dyDescent="0.2">
      <c r="A63" s="34" t="s">
        <v>40</v>
      </c>
      <c r="B63" s="35">
        <f>ROUND((B24/B58),1)</f>
        <v>6.1</v>
      </c>
      <c r="C63" s="35">
        <f>ROUND((B24/C58),1)</f>
        <v>14.9</v>
      </c>
      <c r="D63" s="10"/>
    </row>
    <row r="66" spans="1:4" x14ac:dyDescent="0.2">
      <c r="A66" s="7" t="s">
        <v>41</v>
      </c>
      <c r="B66" s="8"/>
      <c r="C66" s="8"/>
      <c r="D66" s="9"/>
    </row>
    <row r="67" spans="1:4" x14ac:dyDescent="0.2">
      <c r="D67" s="10"/>
    </row>
    <row r="68" spans="1:4" x14ac:dyDescent="0.2">
      <c r="A68" s="14" t="s">
        <v>59</v>
      </c>
    </row>
    <row r="69" spans="1:4" x14ac:dyDescent="0.2">
      <c r="A69" s="14" t="s">
        <v>60</v>
      </c>
    </row>
    <row r="70" spans="1:4" x14ac:dyDescent="0.2">
      <c r="A70" t="s">
        <v>61</v>
      </c>
    </row>
    <row r="71" spans="1:4" x14ac:dyDescent="0.2">
      <c r="A71" t="s">
        <v>62</v>
      </c>
      <c r="D71" s="11"/>
    </row>
    <row r="72" spans="1:4" x14ac:dyDescent="0.2">
      <c r="D72" s="11"/>
    </row>
    <row r="73" spans="1:4" x14ac:dyDescent="0.2">
      <c r="A73" s="36"/>
      <c r="B73" s="36"/>
      <c r="C73" s="36"/>
      <c r="D73" s="9"/>
    </row>
    <row r="74" spans="1:4" x14ac:dyDescent="0.2">
      <c r="D74" s="37"/>
    </row>
    <row r="75" spans="1:4" x14ac:dyDescent="0.2">
      <c r="D75" s="37"/>
    </row>
    <row r="76" spans="1:4" x14ac:dyDescent="0.2">
      <c r="B76" s="3" t="s">
        <v>3</v>
      </c>
      <c r="C76" s="3"/>
    </row>
    <row r="77" spans="1:4" x14ac:dyDescent="0.2">
      <c r="B77" s="3"/>
      <c r="C77" s="3"/>
    </row>
    <row r="78" spans="1:4" x14ac:dyDescent="0.2">
      <c r="B78" s="5" t="s">
        <v>5</v>
      </c>
      <c r="C78" s="5"/>
    </row>
    <row r="79" spans="1:4" x14ac:dyDescent="0.2">
      <c r="B79" s="5"/>
      <c r="C79" s="5"/>
    </row>
    <row r="80" spans="1:4" x14ac:dyDescent="0.2">
      <c r="B80" s="38">
        <v>45351</v>
      </c>
      <c r="C80" s="38"/>
    </row>
    <row r="81" spans="1:10" x14ac:dyDescent="0.2">
      <c r="A81" s="2" t="s">
        <v>19</v>
      </c>
      <c r="B81" s="5"/>
      <c r="C81" s="5"/>
    </row>
    <row r="82" spans="1:10" x14ac:dyDescent="0.2">
      <c r="A82" s="39"/>
      <c r="B82" s="5"/>
      <c r="C82" s="5"/>
    </row>
    <row r="84" spans="1:10" ht="17" x14ac:dyDescent="0.2">
      <c r="A84" s="14" t="s">
        <v>63</v>
      </c>
      <c r="B84" s="15">
        <v>800</v>
      </c>
      <c r="C84" s="15"/>
      <c r="D84" s="16" t="s">
        <v>56</v>
      </c>
    </row>
    <row r="85" spans="1:10" ht="17" x14ac:dyDescent="0.2">
      <c r="A85" s="14" t="s">
        <v>64</v>
      </c>
      <c r="B85" s="15">
        <v>-1700</v>
      </c>
      <c r="C85" s="15"/>
      <c r="D85" s="16" t="s">
        <v>56</v>
      </c>
    </row>
    <row r="86" spans="1:10" x14ac:dyDescent="0.2">
      <c r="A86" t="s">
        <v>51</v>
      </c>
      <c r="B86" s="29"/>
      <c r="C86" s="45"/>
      <c r="D86" s="16"/>
    </row>
    <row r="87" spans="1:10" x14ac:dyDescent="0.2">
      <c r="A87" s="2" t="s">
        <v>57</v>
      </c>
      <c r="B87" s="40">
        <f>SUM(B84:B86)</f>
        <v>-900</v>
      </c>
      <c r="C87" s="40"/>
    </row>
    <row r="90" spans="1:10" x14ac:dyDescent="0.2">
      <c r="A90" s="41" t="s">
        <v>53</v>
      </c>
    </row>
    <row r="92" spans="1:10" x14ac:dyDescent="0.2">
      <c r="E92" s="46"/>
    </row>
    <row r="93" spans="1:10" x14ac:dyDescent="0.2">
      <c r="E93" s="47"/>
    </row>
    <row r="94" spans="1:10" x14ac:dyDescent="0.2">
      <c r="E94" s="46"/>
      <c r="G94" s="16"/>
      <c r="H94" s="16"/>
      <c r="I94" s="16"/>
      <c r="J94" s="16"/>
    </row>
    <row r="95" spans="1:10" x14ac:dyDescent="0.2">
      <c r="E95" s="47"/>
    </row>
    <row r="96" spans="1:10" x14ac:dyDescent="0.2">
      <c r="E96" s="46"/>
    </row>
    <row r="97" spans="2:5" x14ac:dyDescent="0.2">
      <c r="B97" s="42"/>
      <c r="C97" s="42"/>
      <c r="E97" s="47"/>
    </row>
    <row r="98" spans="2:5" x14ac:dyDescent="0.2">
      <c r="B98" s="42"/>
      <c r="C98" s="42"/>
      <c r="E98" s="46"/>
    </row>
    <row r="99" spans="2:5" x14ac:dyDescent="0.2">
      <c r="E99" s="47"/>
    </row>
    <row r="100" spans="2:5" x14ac:dyDescent="0.2">
      <c r="E100" s="46"/>
    </row>
    <row r="101" spans="2:5" x14ac:dyDescent="0.2">
      <c r="E101" s="47"/>
    </row>
    <row r="102" spans="2:5" x14ac:dyDescent="0.2">
      <c r="E102" s="46"/>
    </row>
    <row r="103" spans="2:5" x14ac:dyDescent="0.2">
      <c r="E103" s="47"/>
    </row>
    <row r="104" spans="2:5" x14ac:dyDescent="0.2">
      <c r="E104" s="46"/>
    </row>
    <row r="105" spans="2:5" x14ac:dyDescent="0.2">
      <c r="E105" s="47"/>
    </row>
    <row r="106" spans="2:5" x14ac:dyDescent="0.2">
      <c r="E106" s="46"/>
    </row>
    <row r="107" spans="2:5" x14ac:dyDescent="0.2">
      <c r="E107" s="47"/>
    </row>
    <row r="108" spans="2:5" x14ac:dyDescent="0.2">
      <c r="E108" s="46"/>
    </row>
    <row r="109" spans="2:5" x14ac:dyDescent="0.2">
      <c r="E109" s="47"/>
    </row>
    <row r="110" spans="2:5" x14ac:dyDescent="0.2">
      <c r="E110" s="46"/>
    </row>
    <row r="111" spans="2:5" x14ac:dyDescent="0.2">
      <c r="E111" s="46"/>
    </row>
    <row r="112" spans="2:5" x14ac:dyDescent="0.2">
      <c r="E112" s="46"/>
    </row>
    <row r="113" spans="5:5" x14ac:dyDescent="0.2">
      <c r="E113" s="47"/>
    </row>
    <row r="114" spans="5:5" x14ac:dyDescent="0.2">
      <c r="E114" s="46"/>
    </row>
    <row r="115" spans="5:5" x14ac:dyDescent="0.2">
      <c r="E115" s="47"/>
    </row>
    <row r="116" spans="5:5" x14ac:dyDescent="0.2">
      <c r="E116" s="48"/>
    </row>
    <row r="117" spans="5:5" x14ac:dyDescent="0.2">
      <c r="E117" s="47"/>
    </row>
    <row r="118" spans="5:5" x14ac:dyDescent="0.2">
      <c r="E118" s="46"/>
    </row>
  </sheetData>
  <sheetProtection algorithmName="SHA-512" hashValue="D4zV2kfhyWnxmrVEfVa9FaSod5N/Q4j+UY+y12QszBmSAGWDXvM4nTc8PSlRAWjnv65cWt9c3lvMUH6RCwjFTA==" saltValue="pUoyQZeQV2E3V42yBA9RKA==" spinCount="100000" sheet="1" objects="1" scenarios="1"/>
  <pageMargins left="0.7" right="0.7" top="0.75" bottom="0.75" header="0.3" footer="0.3"/>
  <pageSetup paperSize="9" scale="50"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09679-C2EF-E34A-A1BA-90A7F409D6DA}">
  <sheetPr>
    <pageSetUpPr fitToPage="1"/>
  </sheetPr>
  <dimension ref="A1:I92"/>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66</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45382</v>
      </c>
      <c r="B9" s="10"/>
      <c r="C9" s="11"/>
    </row>
    <row r="10" spans="1:3" x14ac:dyDescent="0.2">
      <c r="A10" s="13"/>
      <c r="B10" s="10"/>
      <c r="C10" s="11"/>
    </row>
    <row r="11" spans="1:3" x14ac:dyDescent="0.2">
      <c r="A11" s="13"/>
      <c r="B11" s="10"/>
      <c r="C11" s="11"/>
    </row>
    <row r="12" spans="1:3" ht="34" x14ac:dyDescent="0.2">
      <c r="A12" s="14" t="s">
        <v>55</v>
      </c>
      <c r="B12" s="15">
        <v>20800</v>
      </c>
      <c r="C12" s="16" t="s">
        <v>67</v>
      </c>
    </row>
    <row r="13" spans="1:3" x14ac:dyDescent="0.2">
      <c r="A13" s="14"/>
      <c r="B13" s="15"/>
      <c r="C13" s="16"/>
    </row>
    <row r="14" spans="1:3" x14ac:dyDescent="0.2">
      <c r="A14" s="14"/>
      <c r="B14" s="15"/>
      <c r="C14" s="16"/>
    </row>
    <row r="15" spans="1:3" hidden="1" x14ac:dyDescent="0.2">
      <c r="A15" s="18" t="s">
        <v>13</v>
      </c>
      <c r="B15" s="15"/>
      <c r="C15" s="16"/>
    </row>
    <row r="16" spans="1:3" hidden="1" x14ac:dyDescent="0.2">
      <c r="A16" s="14"/>
      <c r="B16" s="15"/>
      <c r="C16" s="16"/>
    </row>
    <row r="17" spans="1:3" hidden="1" x14ac:dyDescent="0.2">
      <c r="A17" s="14"/>
      <c r="B17" s="15"/>
      <c r="C17" s="16"/>
    </row>
    <row r="18" spans="1:3" hidden="1" x14ac:dyDescent="0.2">
      <c r="A18" s="14"/>
      <c r="B18" s="15"/>
      <c r="C18" s="16"/>
    </row>
    <row r="19" spans="1:3" x14ac:dyDescent="0.2">
      <c r="A19" s="4"/>
      <c r="B19" s="10"/>
    </row>
    <row r="20" spans="1:3" x14ac:dyDescent="0.2">
      <c r="A20" s="19" t="s">
        <v>16</v>
      </c>
      <c r="B20" s="20">
        <f>B12-B89</f>
        <v>20800</v>
      </c>
      <c r="C20" s="21"/>
    </row>
    <row r="21" spans="1:3" x14ac:dyDescent="0.2">
      <c r="A21" s="2"/>
    </row>
    <row r="22" spans="1:3" x14ac:dyDescent="0.2">
      <c r="A22" s="2"/>
    </row>
    <row r="23" spans="1:3" x14ac:dyDescent="0.2">
      <c r="A23" s="7" t="s">
        <v>17</v>
      </c>
      <c r="B23" s="7"/>
      <c r="C23" s="22"/>
    </row>
    <row r="24" spans="1:3" x14ac:dyDescent="0.2">
      <c r="A24" s="2" t="s">
        <v>18</v>
      </c>
      <c r="B24" s="3"/>
      <c r="C24" s="23"/>
    </row>
    <row r="25" spans="1:3" x14ac:dyDescent="0.2">
      <c r="A25" s="12">
        <v>44651</v>
      </c>
      <c r="B25" s="24"/>
      <c r="C25" s="24"/>
    </row>
    <row r="26" spans="1:3" x14ac:dyDescent="0.2">
      <c r="A26" s="13"/>
      <c r="B26" s="25"/>
      <c r="C26" s="24"/>
    </row>
    <row r="27" spans="1:3" x14ac:dyDescent="0.2">
      <c r="A27" s="2" t="s">
        <v>19</v>
      </c>
      <c r="B27" s="24"/>
      <c r="C27" s="24"/>
    </row>
    <row r="28" spans="1:3" x14ac:dyDescent="0.2">
      <c r="A28" s="26"/>
      <c r="B28" s="24"/>
      <c r="C28" s="26"/>
    </row>
    <row r="29" spans="1:3" x14ac:dyDescent="0.2">
      <c r="A29" s="13"/>
      <c r="B29" s="24"/>
      <c r="C29" s="24"/>
    </row>
    <row r="30" spans="1:3" ht="17" x14ac:dyDescent="0.2">
      <c r="A30" s="14" t="s">
        <v>20</v>
      </c>
      <c r="B30" s="27">
        <v>70200</v>
      </c>
      <c r="C30" s="16" t="s">
        <v>68</v>
      </c>
    </row>
    <row r="31" spans="1:3" x14ac:dyDescent="0.2">
      <c r="A31" s="14" t="s">
        <v>22</v>
      </c>
      <c r="B31" s="49"/>
      <c r="C31" s="16"/>
    </row>
    <row r="32" spans="1:3" x14ac:dyDescent="0.2">
      <c r="A32" s="1" t="s">
        <v>23</v>
      </c>
      <c r="B32" s="49"/>
      <c r="C32" s="16"/>
    </row>
    <row r="33" spans="1:3" x14ac:dyDescent="0.2">
      <c r="A33" s="14"/>
      <c r="B33" s="49"/>
      <c r="C33" s="11"/>
    </row>
    <row r="34" spans="1:3" x14ac:dyDescent="0.2">
      <c r="A34" s="1" t="s">
        <v>24</v>
      </c>
      <c r="B34" s="49"/>
      <c r="C34" s="11"/>
    </row>
    <row r="35" spans="1:3" x14ac:dyDescent="0.2">
      <c r="A35" s="14"/>
      <c r="B35" s="49"/>
      <c r="C35" s="11"/>
    </row>
    <row r="36" spans="1:3" x14ac:dyDescent="0.2">
      <c r="A36" s="14" t="s">
        <v>25</v>
      </c>
      <c r="B36" s="49"/>
      <c r="C36" s="16"/>
    </row>
    <row r="37" spans="1:3" x14ac:dyDescent="0.2">
      <c r="A37" s="14" t="s">
        <v>26</v>
      </c>
      <c r="B37" s="49"/>
      <c r="C37" s="11"/>
    </row>
    <row r="38" spans="1:3" x14ac:dyDescent="0.2">
      <c r="A38" s="14"/>
      <c r="B38" s="49"/>
      <c r="C38" s="11"/>
    </row>
    <row r="39" spans="1:3" x14ac:dyDescent="0.2">
      <c r="A39" s="14" t="s">
        <v>27</v>
      </c>
      <c r="B39" s="49"/>
      <c r="C39" s="11"/>
    </row>
    <row r="40" spans="1:3" x14ac:dyDescent="0.2">
      <c r="A40" s="14" t="s">
        <v>28</v>
      </c>
      <c r="B40" s="49"/>
      <c r="C40" s="16"/>
    </row>
    <row r="41" spans="1:3" x14ac:dyDescent="0.2">
      <c r="A41" s="14" t="s">
        <v>29</v>
      </c>
      <c r="B41" s="49"/>
      <c r="C41" s="11"/>
    </row>
    <row r="42" spans="1:3" x14ac:dyDescent="0.2">
      <c r="A42" s="14" t="s">
        <v>30</v>
      </c>
      <c r="B42" s="49"/>
      <c r="C42" s="11"/>
    </row>
    <row r="43" spans="1:3" x14ac:dyDescent="0.2">
      <c r="A43" s="14"/>
      <c r="B43" s="49"/>
      <c r="C43" s="11"/>
    </row>
    <row r="44" spans="1:3" x14ac:dyDescent="0.2">
      <c r="A44" s="14" t="s">
        <v>31</v>
      </c>
      <c r="B44" s="49"/>
      <c r="C44" s="16"/>
    </row>
    <row r="45" spans="1:3" x14ac:dyDescent="0.2">
      <c r="A45" s="14" t="s">
        <v>32</v>
      </c>
      <c r="B45" s="49"/>
      <c r="C45" s="11"/>
    </row>
    <row r="46" spans="1:3" x14ac:dyDescent="0.2">
      <c r="A46" s="14" t="s">
        <v>33</v>
      </c>
      <c r="B46" s="49"/>
      <c r="C46" s="16"/>
    </row>
    <row r="47" spans="1:3" x14ac:dyDescent="0.2">
      <c r="A47" s="14" t="s">
        <v>34</v>
      </c>
      <c r="B47" s="49"/>
      <c r="C47" s="16"/>
    </row>
    <row r="48" spans="1:3" x14ac:dyDescent="0.2">
      <c r="A48" s="14"/>
      <c r="B48" s="49"/>
      <c r="C48" s="11"/>
    </row>
    <row r="49" spans="1:3" x14ac:dyDescent="0.2">
      <c r="A49" s="14" t="s">
        <v>35</v>
      </c>
      <c r="B49" s="49"/>
      <c r="C49" s="16"/>
    </row>
    <row r="50" spans="1:3" x14ac:dyDescent="0.2">
      <c r="A50" s="14"/>
      <c r="B50" s="49"/>
      <c r="C50" s="11"/>
    </row>
    <row r="51" spans="1:3" x14ac:dyDescent="0.2">
      <c r="A51" s="14" t="s">
        <v>37</v>
      </c>
      <c r="B51" s="49"/>
      <c r="C51" s="11"/>
    </row>
    <row r="52" spans="1:3" x14ac:dyDescent="0.2">
      <c r="A52" s="28"/>
      <c r="B52" s="29"/>
      <c r="C52" s="30"/>
    </row>
    <row r="53" spans="1:3" ht="52" customHeight="1" x14ac:dyDescent="0.2">
      <c r="A53" s="31" t="s">
        <v>17</v>
      </c>
      <c r="B53" s="32">
        <f>0.05*B30</f>
        <v>3510</v>
      </c>
      <c r="C53" s="50" t="s">
        <v>69</v>
      </c>
    </row>
    <row r="54" spans="1:3" x14ac:dyDescent="0.2">
      <c r="B54" s="10"/>
      <c r="C54" s="11"/>
    </row>
    <row r="55" spans="1:3" x14ac:dyDescent="0.2">
      <c r="B55" s="3"/>
      <c r="C55" s="10"/>
    </row>
    <row r="56" spans="1:3" x14ac:dyDescent="0.2">
      <c r="A56" s="34" t="s">
        <v>38</v>
      </c>
      <c r="B56" s="35">
        <f>ROUND((B20/B30),1)</f>
        <v>0.3</v>
      </c>
      <c r="C56" s="10"/>
    </row>
    <row r="57" spans="1:3" x14ac:dyDescent="0.2">
      <c r="A57" s="34" t="s">
        <v>39</v>
      </c>
      <c r="B57" s="51" t="s">
        <v>70</v>
      </c>
      <c r="C57" s="10"/>
    </row>
    <row r="58" spans="1:3" x14ac:dyDescent="0.2">
      <c r="A58" s="34" t="s">
        <v>40</v>
      </c>
      <c r="B58" s="35">
        <f>ROUND((B20/B53),1)</f>
        <v>5.9</v>
      </c>
      <c r="C58" s="10"/>
    </row>
    <row r="61" spans="1:3" x14ac:dyDescent="0.2">
      <c r="A61" s="7" t="s">
        <v>41</v>
      </c>
      <c r="B61" s="8"/>
      <c r="C61" s="9"/>
    </row>
    <row r="62" spans="1:3" x14ac:dyDescent="0.2">
      <c r="C62" s="10"/>
    </row>
    <row r="63" spans="1:3" x14ac:dyDescent="0.2">
      <c r="A63" s="14" t="s">
        <v>71</v>
      </c>
    </row>
    <row r="64" spans="1:3" x14ac:dyDescent="0.2">
      <c r="A64" s="14" t="s">
        <v>72</v>
      </c>
    </row>
    <row r="65" spans="1:3" x14ac:dyDescent="0.2">
      <c r="A65" t="s">
        <v>73</v>
      </c>
    </row>
    <row r="66" spans="1:3" x14ac:dyDescent="0.2">
      <c r="C66" s="11"/>
    </row>
    <row r="67" spans="1:3" x14ac:dyDescent="0.2">
      <c r="A67" s="36"/>
      <c r="B67" s="36"/>
      <c r="C67" s="9"/>
    </row>
    <row r="68" spans="1:3" x14ac:dyDescent="0.2">
      <c r="C68" s="37"/>
    </row>
    <row r="69" spans="1:3" x14ac:dyDescent="0.2">
      <c r="C69" s="37"/>
    </row>
    <row r="70" spans="1:3" hidden="1" x14ac:dyDescent="0.2">
      <c r="B70" s="3" t="s">
        <v>3</v>
      </c>
    </row>
    <row r="71" spans="1:3" hidden="1" x14ac:dyDescent="0.2">
      <c r="B71" s="3"/>
    </row>
    <row r="72" spans="1:3" hidden="1" x14ac:dyDescent="0.2">
      <c r="B72" s="5" t="s">
        <v>5</v>
      </c>
    </row>
    <row r="73" spans="1:3" hidden="1" x14ac:dyDescent="0.2">
      <c r="B73" s="5"/>
    </row>
    <row r="74" spans="1:3" hidden="1" x14ac:dyDescent="0.2">
      <c r="B74" s="38" t="s">
        <v>74</v>
      </c>
    </row>
    <row r="75" spans="1:3" hidden="1" x14ac:dyDescent="0.2">
      <c r="A75" s="2" t="s">
        <v>19</v>
      </c>
      <c r="B75" s="5"/>
    </row>
    <row r="76" spans="1:3" hidden="1" x14ac:dyDescent="0.2">
      <c r="A76" s="39"/>
      <c r="B76" s="5"/>
    </row>
    <row r="77" spans="1:3" hidden="1" x14ac:dyDescent="0.2"/>
    <row r="78" spans="1:3" ht="17" hidden="1" x14ac:dyDescent="0.2">
      <c r="A78" s="14" t="s">
        <v>63</v>
      </c>
      <c r="B78" s="15">
        <v>0</v>
      </c>
      <c r="C78" s="16" t="s">
        <v>75</v>
      </c>
    </row>
    <row r="79" spans="1:3" hidden="1" x14ac:dyDescent="0.2">
      <c r="A79" s="14" t="s">
        <v>64</v>
      </c>
      <c r="B79" s="15"/>
      <c r="C79" s="16"/>
    </row>
    <row r="80" spans="1:3" hidden="1" x14ac:dyDescent="0.2">
      <c r="A80" t="s">
        <v>51</v>
      </c>
      <c r="B80" s="29"/>
      <c r="C80" s="16"/>
    </row>
    <row r="81" spans="1:9" hidden="1" x14ac:dyDescent="0.2">
      <c r="A81" s="2" t="s">
        <v>57</v>
      </c>
      <c r="B81" s="40">
        <f>SUM(B78:B80)</f>
        <v>0</v>
      </c>
    </row>
    <row r="84" spans="1:9" x14ac:dyDescent="0.2">
      <c r="A84" s="41" t="s">
        <v>53</v>
      </c>
    </row>
    <row r="88" spans="1:9" x14ac:dyDescent="0.2">
      <c r="E88" s="16"/>
      <c r="F88" s="16"/>
      <c r="G88" s="16"/>
      <c r="H88" s="16"/>
      <c r="I88" s="16"/>
    </row>
    <row r="91" spans="1:9" x14ac:dyDescent="0.2">
      <c r="B91" s="42"/>
    </row>
    <row r="92" spans="1:9" x14ac:dyDescent="0.2">
      <c r="B92" s="42"/>
    </row>
  </sheetData>
  <sheetProtection algorithmName="SHA-512" hashValue="uzd/f1KHkxEqkYD9oS4maRmT5Z0GpDJVydOM4yPkvBrg5pu1WCm2yXqoEerD8MPHvwwF4qn5ZviSwpRGY/2qIQ==" saltValue="MWdwPEgOkw0eE+TO93mOpA==" spinCount="100000" sheet="1" objects="1" scenarios="1"/>
  <pageMargins left="0.7" right="0.7" top="0.75" bottom="0.75" header="0.3" footer="0.3"/>
  <pageSetup paperSize="9" scale="61"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0DB62-9DAC-194A-A1EB-37B0664C2BDB}">
  <sheetPr>
    <pageSetUpPr fitToPage="1"/>
  </sheetPr>
  <dimension ref="A1:I93"/>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76</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45504</v>
      </c>
      <c r="B9" s="10"/>
      <c r="C9" s="11"/>
    </row>
    <row r="10" spans="1:3" x14ac:dyDescent="0.2">
      <c r="A10" s="13"/>
      <c r="B10" s="10"/>
      <c r="C10" s="11"/>
    </row>
    <row r="11" spans="1:3" x14ac:dyDescent="0.2">
      <c r="A11" s="13"/>
      <c r="B11" s="10"/>
      <c r="C11" s="11"/>
    </row>
    <row r="12" spans="1:3" ht="34" x14ac:dyDescent="0.2">
      <c r="A12" s="14" t="s">
        <v>55</v>
      </c>
      <c r="B12" s="15">
        <v>20600</v>
      </c>
      <c r="C12" s="16" t="s">
        <v>77</v>
      </c>
    </row>
    <row r="13" spans="1:3" x14ac:dyDescent="0.2">
      <c r="A13" s="14"/>
      <c r="B13" s="15"/>
      <c r="C13" s="16"/>
    </row>
    <row r="14" spans="1:3" x14ac:dyDescent="0.2">
      <c r="A14" s="14"/>
      <c r="B14" s="15"/>
      <c r="C14" s="16"/>
    </row>
    <row r="15" spans="1:3" x14ac:dyDescent="0.2">
      <c r="A15" s="18" t="s">
        <v>13</v>
      </c>
      <c r="B15" s="15"/>
      <c r="C15" s="16"/>
    </row>
    <row r="16" spans="1:3" x14ac:dyDescent="0.2">
      <c r="A16" s="14"/>
      <c r="B16" s="15"/>
      <c r="C16" s="16"/>
    </row>
    <row r="17" spans="1:3" ht="34" x14ac:dyDescent="0.2">
      <c r="A17" s="14" t="s">
        <v>78</v>
      </c>
      <c r="B17" s="15">
        <f>-B82</f>
        <v>808.32399999999996</v>
      </c>
      <c r="C17" s="16" t="s">
        <v>82</v>
      </c>
    </row>
    <row r="18" spans="1:3" x14ac:dyDescent="0.2">
      <c r="A18" s="14"/>
      <c r="B18" s="15"/>
      <c r="C18" s="16"/>
    </row>
    <row r="19" spans="1:3" x14ac:dyDescent="0.2">
      <c r="A19" s="4"/>
      <c r="B19" s="10"/>
    </row>
    <row r="20" spans="1:3" x14ac:dyDescent="0.2">
      <c r="A20" s="19" t="s">
        <v>16</v>
      </c>
      <c r="B20" s="20">
        <f>B12-B82</f>
        <v>21408.324000000001</v>
      </c>
      <c r="C20" s="21"/>
    </row>
    <row r="21" spans="1:3" x14ac:dyDescent="0.2">
      <c r="A21" s="2"/>
    </row>
    <row r="22" spans="1:3" x14ac:dyDescent="0.2">
      <c r="A22" s="2"/>
    </row>
    <row r="23" spans="1:3" x14ac:dyDescent="0.2">
      <c r="A23" s="7" t="s">
        <v>17</v>
      </c>
      <c r="B23" s="7"/>
      <c r="C23" s="22"/>
    </row>
    <row r="24" spans="1:3" x14ac:dyDescent="0.2">
      <c r="A24" s="2" t="s">
        <v>18</v>
      </c>
      <c r="B24" s="3"/>
      <c r="C24" s="23"/>
    </row>
    <row r="25" spans="1:3" x14ac:dyDescent="0.2">
      <c r="A25" s="12">
        <v>45295</v>
      </c>
      <c r="B25" s="24"/>
      <c r="C25" s="24"/>
    </row>
    <row r="26" spans="1:3" x14ac:dyDescent="0.2">
      <c r="A26" s="13"/>
      <c r="B26" s="25"/>
      <c r="C26" s="24"/>
    </row>
    <row r="27" spans="1:3" x14ac:dyDescent="0.2">
      <c r="A27" s="2" t="s">
        <v>19</v>
      </c>
      <c r="B27" s="24"/>
      <c r="C27" s="24"/>
    </row>
    <row r="28" spans="1:3" x14ac:dyDescent="0.2">
      <c r="A28" s="26"/>
      <c r="B28" s="24"/>
      <c r="C28" s="26"/>
    </row>
    <row r="29" spans="1:3" x14ac:dyDescent="0.2">
      <c r="A29" s="13"/>
      <c r="B29" s="24"/>
      <c r="C29" s="24"/>
    </row>
    <row r="30" spans="1:3" ht="34" x14ac:dyDescent="0.2">
      <c r="A30" s="14" t="s">
        <v>20</v>
      </c>
      <c r="B30" s="27">
        <v>10972.016</v>
      </c>
      <c r="C30" s="16" t="s">
        <v>83</v>
      </c>
    </row>
    <row r="31" spans="1:3" x14ac:dyDescent="0.2">
      <c r="A31" s="14" t="s">
        <v>22</v>
      </c>
      <c r="B31" s="27"/>
      <c r="C31" s="16"/>
    </row>
    <row r="32" spans="1:3" ht="34" x14ac:dyDescent="0.2">
      <c r="A32" s="1" t="s">
        <v>23</v>
      </c>
      <c r="B32" s="27">
        <v>2041.415</v>
      </c>
      <c r="C32" s="16" t="s">
        <v>83</v>
      </c>
    </row>
    <row r="33" spans="1:3" x14ac:dyDescent="0.2">
      <c r="A33" s="14"/>
      <c r="B33" s="27"/>
      <c r="C33" s="11"/>
    </row>
    <row r="34" spans="1:3" x14ac:dyDescent="0.2">
      <c r="A34" s="1" t="s">
        <v>24</v>
      </c>
      <c r="B34" s="27"/>
      <c r="C34" s="11"/>
    </row>
    <row r="35" spans="1:3" x14ac:dyDescent="0.2">
      <c r="A35" s="14"/>
      <c r="B35" s="27"/>
      <c r="C35" s="11"/>
    </row>
    <row r="36" spans="1:3" ht="34" x14ac:dyDescent="0.2">
      <c r="A36" s="14" t="s">
        <v>25</v>
      </c>
      <c r="B36" s="27">
        <v>-1.7</v>
      </c>
      <c r="C36" s="16" t="s">
        <v>83</v>
      </c>
    </row>
    <row r="37" spans="1:3" x14ac:dyDescent="0.2">
      <c r="A37" s="14" t="s">
        <v>26</v>
      </c>
      <c r="B37" s="27"/>
      <c r="C37" s="11"/>
    </row>
    <row r="38" spans="1:3" x14ac:dyDescent="0.2">
      <c r="A38" s="14"/>
      <c r="B38" s="27"/>
      <c r="C38" s="11"/>
    </row>
    <row r="39" spans="1:3" x14ac:dyDescent="0.2">
      <c r="A39" s="14" t="s">
        <v>27</v>
      </c>
      <c r="B39" s="27"/>
      <c r="C39" s="11"/>
    </row>
    <row r="40" spans="1:3" x14ac:dyDescent="0.2">
      <c r="A40" s="14" t="s">
        <v>28</v>
      </c>
      <c r="B40" s="27"/>
      <c r="C40" s="16"/>
    </row>
    <row r="41" spans="1:3" x14ac:dyDescent="0.2">
      <c r="A41" s="14" t="s">
        <v>29</v>
      </c>
      <c r="B41" s="27"/>
      <c r="C41" s="11"/>
    </row>
    <row r="42" spans="1:3" x14ac:dyDescent="0.2">
      <c r="A42" s="14" t="s">
        <v>30</v>
      </c>
      <c r="B42" s="27"/>
      <c r="C42" s="11"/>
    </row>
    <row r="43" spans="1:3" x14ac:dyDescent="0.2">
      <c r="A43" s="14"/>
      <c r="B43" s="27"/>
      <c r="C43" s="11"/>
    </row>
    <row r="44" spans="1:3" x14ac:dyDescent="0.2">
      <c r="A44" s="14" t="s">
        <v>31</v>
      </c>
      <c r="B44" s="27"/>
      <c r="C44" s="16"/>
    </row>
    <row r="45" spans="1:3" x14ac:dyDescent="0.2">
      <c r="A45" s="14" t="s">
        <v>32</v>
      </c>
      <c r="B45" s="27"/>
      <c r="C45" s="11"/>
    </row>
    <row r="46" spans="1:3" x14ac:dyDescent="0.2">
      <c r="A46" s="14" t="s">
        <v>33</v>
      </c>
      <c r="B46" s="27"/>
      <c r="C46" s="16"/>
    </row>
    <row r="47" spans="1:3" x14ac:dyDescent="0.2">
      <c r="A47" s="14" t="s">
        <v>34</v>
      </c>
      <c r="B47" s="27"/>
      <c r="C47" s="16"/>
    </row>
    <row r="48" spans="1:3" x14ac:dyDescent="0.2">
      <c r="A48" s="14"/>
      <c r="B48" s="27"/>
      <c r="C48" s="11"/>
    </row>
    <row r="49" spans="1:3" ht="34" x14ac:dyDescent="0.2">
      <c r="A49" s="14" t="s">
        <v>35</v>
      </c>
      <c r="B49" s="27">
        <v>250.614</v>
      </c>
      <c r="C49" s="16" t="s">
        <v>83</v>
      </c>
    </row>
    <row r="50" spans="1:3" x14ac:dyDescent="0.2">
      <c r="A50" s="14"/>
      <c r="B50" s="27"/>
      <c r="C50" s="11"/>
    </row>
    <row r="51" spans="1:3" x14ac:dyDescent="0.2">
      <c r="A51" s="14" t="s">
        <v>37</v>
      </c>
      <c r="B51" s="27">
        <f>SUM(B36:B49)</f>
        <v>248.91400000000002</v>
      </c>
      <c r="C51" s="11"/>
    </row>
    <row r="52" spans="1:3" x14ac:dyDescent="0.2">
      <c r="A52" s="28"/>
      <c r="B52" s="29"/>
      <c r="C52" s="30"/>
    </row>
    <row r="53" spans="1:3" x14ac:dyDescent="0.2">
      <c r="A53" s="31" t="s">
        <v>17</v>
      </c>
      <c r="B53" s="32">
        <f>B32+B51</f>
        <v>2290.3290000000002</v>
      </c>
      <c r="C53" s="33"/>
    </row>
    <row r="54" spans="1:3" x14ac:dyDescent="0.2">
      <c r="B54" s="10"/>
      <c r="C54" s="11"/>
    </row>
    <row r="55" spans="1:3" x14ac:dyDescent="0.2">
      <c r="B55" s="3"/>
      <c r="C55" s="10"/>
    </row>
    <row r="56" spans="1:3" x14ac:dyDescent="0.2">
      <c r="A56" s="34" t="s">
        <v>38</v>
      </c>
      <c r="B56" s="35">
        <f>ROUND((B20/B30),1)</f>
        <v>2</v>
      </c>
      <c r="C56" s="10"/>
    </row>
    <row r="57" spans="1:3" x14ac:dyDescent="0.2">
      <c r="A57" s="34" t="s">
        <v>39</v>
      </c>
      <c r="B57" s="35">
        <f>ROUND((B20/B32),1)</f>
        <v>10.5</v>
      </c>
      <c r="C57" s="10"/>
    </row>
    <row r="58" spans="1:3" x14ac:dyDescent="0.2">
      <c r="A58" s="34" t="s">
        <v>40</v>
      </c>
      <c r="B58" s="35">
        <f>ROUND((B20/B53),1)</f>
        <v>9.3000000000000007</v>
      </c>
      <c r="C58" s="10"/>
    </row>
    <row r="61" spans="1:3" x14ac:dyDescent="0.2">
      <c r="A61" s="7" t="s">
        <v>41</v>
      </c>
      <c r="B61" s="8"/>
      <c r="C61" s="9"/>
    </row>
    <row r="62" spans="1:3" x14ac:dyDescent="0.2">
      <c r="C62" s="10"/>
    </row>
    <row r="63" spans="1:3" x14ac:dyDescent="0.2">
      <c r="A63" s="14" t="s">
        <v>84</v>
      </c>
    </row>
    <row r="64" spans="1:3" x14ac:dyDescent="0.2">
      <c r="A64" s="14" t="s">
        <v>79</v>
      </c>
    </row>
    <row r="65" spans="1:3" x14ac:dyDescent="0.2">
      <c r="A65" s="14" t="s">
        <v>80</v>
      </c>
    </row>
    <row r="66" spans="1:3" x14ac:dyDescent="0.2">
      <c r="A66" t="s">
        <v>81</v>
      </c>
    </row>
    <row r="67" spans="1:3" x14ac:dyDescent="0.2">
      <c r="C67" s="11"/>
    </row>
    <row r="68" spans="1:3" x14ac:dyDescent="0.2">
      <c r="A68" s="36"/>
      <c r="B68" s="36"/>
      <c r="C68" s="9"/>
    </row>
    <row r="69" spans="1:3" x14ac:dyDescent="0.2">
      <c r="C69" s="37"/>
    </row>
    <row r="70" spans="1:3" x14ac:dyDescent="0.2">
      <c r="C70" s="37"/>
    </row>
    <row r="71" spans="1:3" x14ac:dyDescent="0.2">
      <c r="B71" s="3" t="s">
        <v>3</v>
      </c>
    </row>
    <row r="72" spans="1:3" x14ac:dyDescent="0.2">
      <c r="B72" s="3"/>
    </row>
    <row r="73" spans="1:3" x14ac:dyDescent="0.2">
      <c r="B73" s="5" t="s">
        <v>5</v>
      </c>
    </row>
    <row r="74" spans="1:3" x14ac:dyDescent="0.2">
      <c r="B74" s="5"/>
    </row>
    <row r="75" spans="1:3" x14ac:dyDescent="0.2">
      <c r="B75" s="38">
        <v>45295</v>
      </c>
    </row>
    <row r="76" spans="1:3" x14ac:dyDescent="0.2">
      <c r="A76" s="2" t="s">
        <v>19</v>
      </c>
      <c r="B76" s="5"/>
    </row>
    <row r="77" spans="1:3" x14ac:dyDescent="0.2">
      <c r="A77" s="39"/>
      <c r="B77" s="5"/>
    </row>
    <row r="79" spans="1:3" ht="34" x14ac:dyDescent="0.2">
      <c r="A79" s="14" t="s">
        <v>63</v>
      </c>
      <c r="B79" s="15">
        <v>49.387999999999998</v>
      </c>
      <c r="C79" s="16" t="s">
        <v>83</v>
      </c>
    </row>
    <row r="80" spans="1:3" ht="34" x14ac:dyDescent="0.2">
      <c r="A80" s="14" t="s">
        <v>64</v>
      </c>
      <c r="B80" s="15">
        <v>-857.71199999999999</v>
      </c>
      <c r="C80" s="16" t="s">
        <v>83</v>
      </c>
    </row>
    <row r="81" spans="1:9" x14ac:dyDescent="0.2">
      <c r="A81" t="s">
        <v>51</v>
      </c>
      <c r="B81" s="29"/>
      <c r="C81" s="16"/>
    </row>
    <row r="82" spans="1:9" x14ac:dyDescent="0.2">
      <c r="A82" s="2" t="s">
        <v>57</v>
      </c>
      <c r="B82" s="40">
        <f>SUM(B79:B81)</f>
        <v>-808.32399999999996</v>
      </c>
    </row>
    <row r="85" spans="1:9" x14ac:dyDescent="0.2">
      <c r="A85" s="41" t="s">
        <v>53</v>
      </c>
    </row>
    <row r="89" spans="1:9" x14ac:dyDescent="0.2">
      <c r="E89" s="16"/>
      <c r="F89" s="16"/>
      <c r="G89" s="16"/>
      <c r="H89" s="16"/>
      <c r="I89" s="16"/>
    </row>
    <row r="92" spans="1:9" x14ac:dyDescent="0.2">
      <c r="B92" s="42"/>
    </row>
    <row r="93" spans="1:9" x14ac:dyDescent="0.2">
      <c r="B93" s="42"/>
    </row>
  </sheetData>
  <sheetProtection algorithmName="SHA-512" hashValue="Pgilo4HcIK9dHPTUFewqreXjaCSnclO0LgqChl1ul/bx9tbvqMVXOQbFDwJJjOZjRTuCDI4pXwOGJ0pTPaadvw==" saltValue="SgISx47XnzFu3ndk240w+Q==" spinCount="100000" sheet="1" objects="1" scenarios="1"/>
  <pageMargins left="0.7" right="0.7" top="0.75" bottom="0.75" header="0.3" footer="0.3"/>
  <pageSetup paperSize="9" scale="51"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F5A2D-DFE0-DC4A-AECC-676508CFCDDF}">
  <sheetPr>
    <pageSetUpPr fitToPage="1"/>
  </sheetPr>
  <dimension ref="A1:I92"/>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85</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45562</v>
      </c>
      <c r="B9" s="10"/>
      <c r="C9" s="11"/>
    </row>
    <row r="10" spans="1:3" x14ac:dyDescent="0.2">
      <c r="A10" s="13"/>
      <c r="B10" s="10"/>
      <c r="C10" s="11"/>
    </row>
    <row r="11" spans="1:3" x14ac:dyDescent="0.2">
      <c r="A11" s="13"/>
      <c r="B11" s="10"/>
      <c r="C11" s="11"/>
    </row>
    <row r="12" spans="1:3" ht="17" x14ac:dyDescent="0.2">
      <c r="A12" s="14" t="s">
        <v>55</v>
      </c>
      <c r="B12" s="15">
        <v>30000</v>
      </c>
      <c r="C12" s="16" t="s">
        <v>86</v>
      </c>
    </row>
    <row r="13" spans="1:3" x14ac:dyDescent="0.2">
      <c r="A13" s="14"/>
      <c r="B13" s="15"/>
      <c r="C13" s="16"/>
    </row>
    <row r="14" spans="1:3" x14ac:dyDescent="0.2">
      <c r="A14" s="14"/>
      <c r="B14" s="15"/>
      <c r="C14" s="16"/>
    </row>
    <row r="15" spans="1:3" x14ac:dyDescent="0.2">
      <c r="A15" s="18" t="s">
        <v>13</v>
      </c>
      <c r="B15" s="15"/>
      <c r="C15" s="16"/>
    </row>
    <row r="16" spans="1:3" x14ac:dyDescent="0.2">
      <c r="A16" s="14"/>
      <c r="B16" s="15"/>
      <c r="C16" s="16"/>
    </row>
    <row r="17" spans="1:3" ht="34" x14ac:dyDescent="0.2">
      <c r="A17" s="14" t="s">
        <v>87</v>
      </c>
      <c r="B17" s="15">
        <f>-B81</f>
        <v>5403</v>
      </c>
      <c r="C17" s="16" t="s">
        <v>88</v>
      </c>
    </row>
    <row r="18" spans="1:3" x14ac:dyDescent="0.2">
      <c r="A18" s="14"/>
      <c r="B18" s="15"/>
      <c r="C18" s="16"/>
    </row>
    <row r="19" spans="1:3" x14ac:dyDescent="0.2">
      <c r="A19" s="4"/>
      <c r="B19" s="10"/>
    </row>
    <row r="20" spans="1:3" x14ac:dyDescent="0.2">
      <c r="A20" s="19" t="s">
        <v>16</v>
      </c>
      <c r="B20" s="20">
        <f>B12-B81</f>
        <v>35403</v>
      </c>
      <c r="C20" s="21"/>
    </row>
    <row r="21" spans="1:3" x14ac:dyDescent="0.2">
      <c r="A21" s="2"/>
    </row>
    <row r="22" spans="1:3" x14ac:dyDescent="0.2">
      <c r="A22" s="2"/>
    </row>
    <row r="23" spans="1:3" x14ac:dyDescent="0.2">
      <c r="A23" s="7" t="s">
        <v>17</v>
      </c>
      <c r="B23" s="7"/>
      <c r="C23" s="22"/>
    </row>
    <row r="24" spans="1:3" x14ac:dyDescent="0.2">
      <c r="A24" s="2" t="s">
        <v>18</v>
      </c>
      <c r="B24" s="3"/>
      <c r="C24" s="23"/>
    </row>
    <row r="25" spans="1:3" x14ac:dyDescent="0.2">
      <c r="A25" s="12">
        <v>45291</v>
      </c>
      <c r="B25" s="24"/>
      <c r="C25" s="24"/>
    </row>
    <row r="26" spans="1:3" x14ac:dyDescent="0.2">
      <c r="A26" s="13"/>
      <c r="B26" s="25"/>
      <c r="C26" s="24"/>
    </row>
    <row r="27" spans="1:3" x14ac:dyDescent="0.2">
      <c r="A27" s="2" t="s">
        <v>19</v>
      </c>
      <c r="B27" s="24"/>
      <c r="C27" s="24"/>
    </row>
    <row r="28" spans="1:3" x14ac:dyDescent="0.2">
      <c r="A28" s="26"/>
      <c r="B28" s="24"/>
      <c r="C28" s="26"/>
    </row>
    <row r="29" spans="1:3" x14ac:dyDescent="0.2">
      <c r="A29" s="13"/>
      <c r="B29" s="24"/>
      <c r="C29" s="24"/>
    </row>
    <row r="30" spans="1:3" ht="17" x14ac:dyDescent="0.2">
      <c r="A30" s="14" t="s">
        <v>20</v>
      </c>
      <c r="B30" s="27">
        <v>23100</v>
      </c>
      <c r="C30" s="16" t="s">
        <v>89</v>
      </c>
    </row>
    <row r="31" spans="1:3" x14ac:dyDescent="0.2">
      <c r="A31" s="14" t="s">
        <v>22</v>
      </c>
      <c r="B31" s="27"/>
      <c r="C31" s="16"/>
    </row>
    <row r="32" spans="1:3" ht="17" x14ac:dyDescent="0.2">
      <c r="A32" s="1" t="s">
        <v>23</v>
      </c>
      <c r="B32" s="27">
        <f>B53-B51</f>
        <v>2892.25</v>
      </c>
      <c r="C32" s="16" t="s">
        <v>90</v>
      </c>
    </row>
    <row r="33" spans="1:3" x14ac:dyDescent="0.2">
      <c r="A33" s="14"/>
      <c r="B33" s="27"/>
      <c r="C33" s="11"/>
    </row>
    <row r="34" spans="1:3" x14ac:dyDescent="0.2">
      <c r="A34" s="1" t="s">
        <v>24</v>
      </c>
      <c r="B34" s="27"/>
      <c r="C34" s="11"/>
    </row>
    <row r="35" spans="1:3" x14ac:dyDescent="0.2">
      <c r="A35" s="14"/>
      <c r="B35" s="27"/>
      <c r="C35" s="11"/>
    </row>
    <row r="36" spans="1:3" x14ac:dyDescent="0.2">
      <c r="A36" s="14" t="s">
        <v>25</v>
      </c>
      <c r="B36" s="27"/>
      <c r="C36" s="16"/>
    </row>
    <row r="37" spans="1:3" x14ac:dyDescent="0.2">
      <c r="A37" s="14" t="s">
        <v>26</v>
      </c>
      <c r="B37" s="27"/>
      <c r="C37" s="11"/>
    </row>
    <row r="38" spans="1:3" x14ac:dyDescent="0.2">
      <c r="A38" s="14"/>
      <c r="B38" s="27"/>
      <c r="C38" s="11"/>
    </row>
    <row r="39" spans="1:3" x14ac:dyDescent="0.2">
      <c r="A39" s="14" t="s">
        <v>27</v>
      </c>
      <c r="B39" s="27"/>
      <c r="C39" s="11"/>
    </row>
    <row r="40" spans="1:3" x14ac:dyDescent="0.2">
      <c r="A40" s="14" t="s">
        <v>28</v>
      </c>
      <c r="B40" s="27"/>
      <c r="C40" s="16"/>
    </row>
    <row r="41" spans="1:3" x14ac:dyDescent="0.2">
      <c r="A41" s="14" t="s">
        <v>29</v>
      </c>
      <c r="B41" s="27"/>
      <c r="C41" s="11"/>
    </row>
    <row r="42" spans="1:3" x14ac:dyDescent="0.2">
      <c r="A42" s="14" t="s">
        <v>30</v>
      </c>
      <c r="B42" s="27"/>
      <c r="C42" s="11"/>
    </row>
    <row r="43" spans="1:3" x14ac:dyDescent="0.2">
      <c r="A43" s="14"/>
      <c r="B43" s="27"/>
      <c r="C43" s="11"/>
    </row>
    <row r="44" spans="1:3" x14ac:dyDescent="0.2">
      <c r="A44" s="14" t="s">
        <v>31</v>
      </c>
      <c r="B44" s="27"/>
      <c r="C44" s="16"/>
    </row>
    <row r="45" spans="1:3" x14ac:dyDescent="0.2">
      <c r="A45" s="14" t="s">
        <v>32</v>
      </c>
      <c r="B45" s="27"/>
      <c r="C45" s="11"/>
    </row>
    <row r="46" spans="1:3" x14ac:dyDescent="0.2">
      <c r="A46" s="14" t="s">
        <v>33</v>
      </c>
      <c r="B46" s="27"/>
      <c r="C46" s="16"/>
    </row>
    <row r="47" spans="1:3" ht="51" x14ac:dyDescent="0.2">
      <c r="A47" s="14" t="s">
        <v>34</v>
      </c>
      <c r="B47" s="27">
        <f>1177/16*12</f>
        <v>882.75</v>
      </c>
      <c r="C47" s="16" t="s">
        <v>91</v>
      </c>
    </row>
    <row r="48" spans="1:3" x14ac:dyDescent="0.2">
      <c r="A48" s="14"/>
      <c r="B48" s="27"/>
      <c r="C48" s="11"/>
    </row>
    <row r="49" spans="1:3" ht="51" x14ac:dyDescent="0.2">
      <c r="A49" s="14" t="s">
        <v>35</v>
      </c>
      <c r="B49" s="27">
        <f>300/16*12</f>
        <v>225</v>
      </c>
      <c r="C49" s="16" t="s">
        <v>92</v>
      </c>
    </row>
    <row r="50" spans="1:3" x14ac:dyDescent="0.2">
      <c r="A50" s="14"/>
      <c r="B50" s="27"/>
      <c r="C50" s="11"/>
    </row>
    <row r="51" spans="1:3" x14ac:dyDescent="0.2">
      <c r="A51" s="14" t="s">
        <v>37</v>
      </c>
      <c r="B51" s="27">
        <f>SUM(B36:B49)</f>
        <v>1107.75</v>
      </c>
      <c r="C51" s="11"/>
    </row>
    <row r="52" spans="1:3" x14ac:dyDescent="0.2">
      <c r="A52" s="28"/>
      <c r="B52" s="29"/>
      <c r="C52" s="30"/>
    </row>
    <row r="53" spans="1:3" ht="17" x14ac:dyDescent="0.2">
      <c r="A53" s="31" t="s">
        <v>17</v>
      </c>
      <c r="B53" s="32">
        <v>4000</v>
      </c>
      <c r="C53" s="50" t="s">
        <v>89</v>
      </c>
    </row>
    <row r="54" spans="1:3" x14ac:dyDescent="0.2">
      <c r="B54" s="10"/>
      <c r="C54" s="11"/>
    </row>
    <row r="55" spans="1:3" x14ac:dyDescent="0.2">
      <c r="B55" s="3"/>
      <c r="C55" s="10"/>
    </row>
    <row r="56" spans="1:3" x14ac:dyDescent="0.2">
      <c r="A56" s="34" t="s">
        <v>38</v>
      </c>
      <c r="B56" s="35">
        <f>ROUND((B20/B30),1)</f>
        <v>1.5</v>
      </c>
      <c r="C56" s="10"/>
    </row>
    <row r="57" spans="1:3" x14ac:dyDescent="0.2">
      <c r="A57" s="34" t="s">
        <v>39</v>
      </c>
      <c r="B57" s="35">
        <f>ROUND((B20/B32),1)</f>
        <v>12.2</v>
      </c>
      <c r="C57" s="10"/>
    </row>
    <row r="58" spans="1:3" x14ac:dyDescent="0.2">
      <c r="A58" s="34" t="s">
        <v>40</v>
      </c>
      <c r="B58" s="35">
        <f>ROUND((B20/B53),1)</f>
        <v>8.9</v>
      </c>
      <c r="C58" s="10"/>
    </row>
    <row r="61" spans="1:3" x14ac:dyDescent="0.2">
      <c r="A61" s="7" t="s">
        <v>41</v>
      </c>
      <c r="B61" s="8"/>
      <c r="C61" s="9"/>
    </row>
    <row r="62" spans="1:3" x14ac:dyDescent="0.2">
      <c r="C62" s="10"/>
    </row>
    <row r="63" spans="1:3" x14ac:dyDescent="0.2">
      <c r="A63" s="14" t="s">
        <v>93</v>
      </c>
    </row>
    <row r="64" spans="1:3" x14ac:dyDescent="0.2">
      <c r="A64" s="14" t="s">
        <v>94</v>
      </c>
    </row>
    <row r="65" spans="1:3" x14ac:dyDescent="0.2">
      <c r="A65" t="s">
        <v>95</v>
      </c>
    </row>
    <row r="66" spans="1:3" x14ac:dyDescent="0.2">
      <c r="C66" s="11"/>
    </row>
    <row r="67" spans="1:3" x14ac:dyDescent="0.2">
      <c r="A67" s="36"/>
      <c r="B67" s="36"/>
      <c r="C67" s="9"/>
    </row>
    <row r="68" spans="1:3" x14ac:dyDescent="0.2">
      <c r="C68" s="37"/>
    </row>
    <row r="69" spans="1:3" x14ac:dyDescent="0.2">
      <c r="C69" s="37"/>
    </row>
    <row r="70" spans="1:3" x14ac:dyDescent="0.2">
      <c r="B70" s="3" t="s">
        <v>3</v>
      </c>
    </row>
    <row r="71" spans="1:3" x14ac:dyDescent="0.2">
      <c r="B71" s="3"/>
    </row>
    <row r="72" spans="1:3" x14ac:dyDescent="0.2">
      <c r="B72" s="5" t="s">
        <v>5</v>
      </c>
    </row>
    <row r="73" spans="1:3" x14ac:dyDescent="0.2">
      <c r="B73" s="5"/>
    </row>
    <row r="74" spans="1:3" x14ac:dyDescent="0.2">
      <c r="B74" s="38">
        <v>45291</v>
      </c>
    </row>
    <row r="75" spans="1:3" x14ac:dyDescent="0.2">
      <c r="A75" s="2" t="s">
        <v>19</v>
      </c>
      <c r="B75" s="5"/>
    </row>
    <row r="76" spans="1:3" x14ac:dyDescent="0.2">
      <c r="A76" s="39"/>
      <c r="B76" s="5"/>
    </row>
    <row r="78" spans="1:3" ht="34" x14ac:dyDescent="0.2">
      <c r="A78" s="14" t="s">
        <v>63</v>
      </c>
      <c r="B78" s="15">
        <v>1657</v>
      </c>
      <c r="C78" s="16" t="s">
        <v>88</v>
      </c>
    </row>
    <row r="79" spans="1:3" ht="34" x14ac:dyDescent="0.2">
      <c r="A79" s="14" t="s">
        <v>64</v>
      </c>
      <c r="B79" s="15">
        <f>-6264-743-53</f>
        <v>-7060</v>
      </c>
      <c r="C79" s="16" t="s">
        <v>88</v>
      </c>
    </row>
    <row r="80" spans="1:3" x14ac:dyDescent="0.2">
      <c r="A80" t="s">
        <v>51</v>
      </c>
      <c r="B80" s="29"/>
      <c r="C80" s="16"/>
    </row>
    <row r="81" spans="1:9" x14ac:dyDescent="0.2">
      <c r="A81" s="2" t="s">
        <v>57</v>
      </c>
      <c r="B81" s="40">
        <f>SUM(B78:B80)</f>
        <v>-5403</v>
      </c>
    </row>
    <row r="84" spans="1:9" x14ac:dyDescent="0.2">
      <c r="A84" s="41" t="s">
        <v>53</v>
      </c>
    </row>
    <row r="88" spans="1:9" x14ac:dyDescent="0.2">
      <c r="E88" s="16"/>
      <c r="F88" s="16"/>
      <c r="G88" s="16"/>
      <c r="H88" s="16"/>
      <c r="I88" s="16"/>
    </row>
    <row r="91" spans="1:9" x14ac:dyDescent="0.2">
      <c r="B91" s="42"/>
    </row>
    <row r="92" spans="1:9" x14ac:dyDescent="0.2">
      <c r="B92" s="42"/>
    </row>
  </sheetData>
  <sheetProtection algorithmName="SHA-512" hashValue="H+WpUDV6KDpg4hK696D9tqvHjALixMkx1g/8fnizCtgFLdISTQ27FTW1+lUP1qxHspXYAe0zWB2U7Buk/PTF/w==" saltValue="t0dmGf3k+ouTRZ9tX/ccgA==" spinCount="100000" sheet="1" objects="1" scenarios="1"/>
  <pageMargins left="0.7" right="0.7" top="0.75" bottom="0.75" header="0.3" footer="0.3"/>
  <pageSetup paperSize="9" scale="53"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20552-0D6B-E042-8B31-C4DF9B28EABA}">
  <sheetPr>
    <pageSetUpPr fitToPage="1"/>
  </sheetPr>
  <dimension ref="A1:J108"/>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33.83203125" customWidth="1"/>
    <col min="5" max="9" width="10.83203125" customWidth="1"/>
    <col min="10" max="10" width="80.83203125" customWidth="1"/>
  </cols>
  <sheetData>
    <row r="1" spans="1:3" x14ac:dyDescent="0.2">
      <c r="A1" s="1" t="s">
        <v>0</v>
      </c>
      <c r="B1" s="1" t="s">
        <v>96</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45567</v>
      </c>
      <c r="B9" s="10"/>
      <c r="C9" s="11"/>
    </row>
    <row r="10" spans="1:3" x14ac:dyDescent="0.2">
      <c r="A10" s="13"/>
      <c r="B10" s="10"/>
      <c r="C10" s="11"/>
    </row>
    <row r="11" spans="1:3" x14ac:dyDescent="0.2">
      <c r="A11" s="13"/>
      <c r="B11" s="10"/>
      <c r="C11" s="11"/>
    </row>
    <row r="12" spans="1:3" ht="17" x14ac:dyDescent="0.2">
      <c r="A12" s="14" t="s">
        <v>97</v>
      </c>
      <c r="B12" s="15">
        <v>1400</v>
      </c>
      <c r="C12" s="16" t="s">
        <v>98</v>
      </c>
    </row>
    <row r="13" spans="1:3" x14ac:dyDescent="0.2">
      <c r="A13" s="14"/>
      <c r="B13" s="15"/>
      <c r="C13" s="16"/>
    </row>
    <row r="14" spans="1:3" x14ac:dyDescent="0.2">
      <c r="A14" s="14"/>
      <c r="B14" s="15"/>
      <c r="C14" s="16"/>
    </row>
    <row r="15" spans="1:3" x14ac:dyDescent="0.2">
      <c r="A15" s="14"/>
      <c r="B15" s="15"/>
      <c r="C15" s="16"/>
    </row>
    <row r="16" spans="1:3" hidden="1" x14ac:dyDescent="0.2">
      <c r="A16" s="18" t="s">
        <v>13</v>
      </c>
      <c r="B16" s="15"/>
      <c r="C16" s="16"/>
    </row>
    <row r="17" spans="1:3" hidden="1" x14ac:dyDescent="0.2">
      <c r="A17" s="14"/>
      <c r="B17" s="15"/>
      <c r="C17" s="16"/>
    </row>
    <row r="18" spans="1:3" hidden="1" x14ac:dyDescent="0.2">
      <c r="A18" s="14"/>
      <c r="B18" s="15"/>
      <c r="C18" s="16"/>
    </row>
    <row r="19" spans="1:3" hidden="1" x14ac:dyDescent="0.2">
      <c r="A19" s="14"/>
      <c r="B19" s="15"/>
      <c r="C19" s="16"/>
    </row>
    <row r="20" spans="1:3" hidden="1" x14ac:dyDescent="0.2">
      <c r="A20" s="4"/>
      <c r="B20" s="10"/>
    </row>
    <row r="21" spans="1:3" x14ac:dyDescent="0.2">
      <c r="A21" s="19" t="s">
        <v>16</v>
      </c>
      <c r="B21" s="20">
        <f>B12</f>
        <v>1400</v>
      </c>
      <c r="C21" s="21"/>
    </row>
    <row r="22" spans="1:3" x14ac:dyDescent="0.2">
      <c r="A22" s="2"/>
    </row>
    <row r="23" spans="1:3" x14ac:dyDescent="0.2">
      <c r="A23" s="2"/>
    </row>
    <row r="24" spans="1:3" x14ac:dyDescent="0.2">
      <c r="A24" s="7" t="s">
        <v>17</v>
      </c>
      <c r="B24" s="7"/>
      <c r="C24" s="22"/>
    </row>
    <row r="25" spans="1:3" x14ac:dyDescent="0.2">
      <c r="A25" s="2" t="s">
        <v>18</v>
      </c>
      <c r="B25" s="3"/>
      <c r="C25" s="23"/>
    </row>
    <row r="26" spans="1:3" x14ac:dyDescent="0.2">
      <c r="A26" s="12">
        <v>45504</v>
      </c>
      <c r="B26" s="52"/>
      <c r="C26" s="24"/>
    </row>
    <row r="27" spans="1:3" x14ac:dyDescent="0.2">
      <c r="A27" s="13"/>
      <c r="B27" s="25"/>
      <c r="C27" s="24"/>
    </row>
    <row r="28" spans="1:3" x14ac:dyDescent="0.2">
      <c r="A28" s="2" t="s">
        <v>19</v>
      </c>
      <c r="B28" s="24"/>
      <c r="C28" s="24"/>
    </row>
    <row r="29" spans="1:3" x14ac:dyDescent="0.2">
      <c r="A29" s="26"/>
      <c r="B29" s="24"/>
      <c r="C29" s="26"/>
    </row>
    <row r="30" spans="1:3" x14ac:dyDescent="0.2">
      <c r="A30" s="13"/>
      <c r="B30" s="24"/>
      <c r="C30" s="24"/>
    </row>
    <row r="31" spans="1:3" ht="17" x14ac:dyDescent="0.2">
      <c r="A31" s="14" t="s">
        <v>20</v>
      </c>
      <c r="B31" s="27">
        <v>3000</v>
      </c>
      <c r="C31" s="16" t="s">
        <v>99</v>
      </c>
    </row>
    <row r="32" spans="1:3" x14ac:dyDescent="0.2">
      <c r="A32" s="14" t="s">
        <v>22</v>
      </c>
      <c r="B32" s="27"/>
      <c r="C32" s="16"/>
    </row>
    <row r="33" spans="1:3" x14ac:dyDescent="0.2">
      <c r="A33" s="53" t="s">
        <v>23</v>
      </c>
      <c r="B33" s="54">
        <f>B34+B53</f>
        <v>210.50235749999999</v>
      </c>
      <c r="C33" s="55" t="s">
        <v>100</v>
      </c>
    </row>
    <row r="34" spans="1:3" ht="17" x14ac:dyDescent="0.2">
      <c r="A34" s="1" t="s">
        <v>101</v>
      </c>
      <c r="B34" s="27">
        <v>200</v>
      </c>
      <c r="C34" s="16" t="s">
        <v>99</v>
      </c>
    </row>
    <row r="35" spans="1:3" x14ac:dyDescent="0.2">
      <c r="A35" s="14"/>
      <c r="B35" s="27"/>
      <c r="C35" s="11"/>
    </row>
    <row r="36" spans="1:3" x14ac:dyDescent="0.2">
      <c r="A36" s="1" t="s">
        <v>24</v>
      </c>
      <c r="B36" s="27"/>
      <c r="C36" s="11"/>
    </row>
    <row r="37" spans="1:3" x14ac:dyDescent="0.2">
      <c r="A37" s="14"/>
      <c r="B37" s="27"/>
      <c r="C37" s="11"/>
    </row>
    <row r="38" spans="1:3" x14ac:dyDescent="0.2">
      <c r="A38" s="14" t="s">
        <v>25</v>
      </c>
      <c r="B38" s="27"/>
      <c r="C38" s="16"/>
    </row>
    <row r="39" spans="1:3" x14ac:dyDescent="0.2">
      <c r="A39" s="14" t="s">
        <v>26</v>
      </c>
      <c r="B39" s="27"/>
      <c r="C39" s="11"/>
    </row>
    <row r="40" spans="1:3" x14ac:dyDescent="0.2">
      <c r="A40" s="14"/>
      <c r="B40" s="27"/>
      <c r="C40" s="11"/>
    </row>
    <row r="41" spans="1:3" x14ac:dyDescent="0.2">
      <c r="A41" s="14" t="s">
        <v>27</v>
      </c>
      <c r="B41" s="27"/>
      <c r="C41" s="11"/>
    </row>
    <row r="42" spans="1:3" x14ac:dyDescent="0.2">
      <c r="A42" s="14" t="s">
        <v>28</v>
      </c>
      <c r="B42" s="27"/>
      <c r="C42" s="16"/>
    </row>
    <row r="43" spans="1:3" x14ac:dyDescent="0.2">
      <c r="A43" s="14" t="s">
        <v>29</v>
      </c>
      <c r="B43" s="27"/>
      <c r="C43" s="11"/>
    </row>
    <row r="44" spans="1:3" x14ac:dyDescent="0.2">
      <c r="A44" s="14" t="s">
        <v>30</v>
      </c>
      <c r="B44" s="27"/>
      <c r="C44" s="11"/>
    </row>
    <row r="45" spans="1:3" x14ac:dyDescent="0.2">
      <c r="A45" s="14"/>
      <c r="B45" s="27"/>
      <c r="C45" s="11"/>
    </row>
    <row r="46" spans="1:3" x14ac:dyDescent="0.2">
      <c r="A46" s="14" t="s">
        <v>31</v>
      </c>
      <c r="B46" s="27"/>
      <c r="C46" s="16"/>
    </row>
    <row r="47" spans="1:3" x14ac:dyDescent="0.2">
      <c r="A47" s="14" t="s">
        <v>32</v>
      </c>
      <c r="B47" s="27"/>
      <c r="C47" s="11"/>
    </row>
    <row r="48" spans="1:3" x14ac:dyDescent="0.2">
      <c r="A48" s="14" t="s">
        <v>33</v>
      </c>
      <c r="B48" s="27"/>
      <c r="C48" s="16"/>
    </row>
    <row r="49" spans="1:3" x14ac:dyDescent="0.2">
      <c r="A49" s="14" t="s">
        <v>34</v>
      </c>
      <c r="B49" s="27"/>
      <c r="C49" s="16"/>
    </row>
    <row r="50" spans="1:3" x14ac:dyDescent="0.2">
      <c r="A50" s="14"/>
      <c r="B50" s="27"/>
      <c r="C50" s="11"/>
    </row>
    <row r="51" spans="1:3" ht="34" x14ac:dyDescent="0.2">
      <c r="A51" s="14" t="s">
        <v>35</v>
      </c>
      <c r="B51" s="27">
        <v>67.028999999999996</v>
      </c>
      <c r="C51" s="16" t="s">
        <v>102</v>
      </c>
    </row>
    <row r="52" spans="1:3" x14ac:dyDescent="0.2">
      <c r="A52" s="14"/>
      <c r="B52" s="27"/>
      <c r="C52" s="16"/>
    </row>
    <row r="53" spans="1:3" ht="17" x14ac:dyDescent="0.2">
      <c r="A53" s="14" t="s">
        <v>103</v>
      </c>
      <c r="B53" s="27">
        <f>I105</f>
        <v>10.5023575</v>
      </c>
      <c r="C53" s="16" t="s">
        <v>104</v>
      </c>
    </row>
    <row r="54" spans="1:3" x14ac:dyDescent="0.2">
      <c r="A54" s="14"/>
      <c r="B54" s="27"/>
      <c r="C54" s="16"/>
    </row>
    <row r="55" spans="1:3" x14ac:dyDescent="0.2">
      <c r="A55" s="14"/>
      <c r="B55" s="27"/>
      <c r="C55" s="11"/>
    </row>
    <row r="56" spans="1:3" x14ac:dyDescent="0.2">
      <c r="A56" s="14" t="s">
        <v>37</v>
      </c>
      <c r="B56" s="27">
        <f>SUM(B38:B53)</f>
        <v>77.531357499999999</v>
      </c>
      <c r="C56" s="11"/>
    </row>
    <row r="57" spans="1:3" x14ac:dyDescent="0.2">
      <c r="A57" s="28"/>
      <c r="B57" s="29"/>
      <c r="C57" s="30"/>
    </row>
    <row r="58" spans="1:3" x14ac:dyDescent="0.2">
      <c r="A58" s="31" t="s">
        <v>17</v>
      </c>
      <c r="B58" s="32">
        <f>B34+B56</f>
        <v>277.53135750000001</v>
      </c>
      <c r="C58" s="33"/>
    </row>
    <row r="59" spans="1:3" x14ac:dyDescent="0.2">
      <c r="B59" s="10"/>
      <c r="C59" s="11"/>
    </row>
    <row r="60" spans="1:3" x14ac:dyDescent="0.2">
      <c r="B60" s="3"/>
      <c r="C60" s="10"/>
    </row>
    <row r="61" spans="1:3" x14ac:dyDescent="0.2">
      <c r="A61" s="34" t="s">
        <v>38</v>
      </c>
      <c r="B61" s="35">
        <f>ROUND((B21/B31),1)</f>
        <v>0.5</v>
      </c>
      <c r="C61" s="10"/>
    </row>
    <row r="62" spans="1:3" x14ac:dyDescent="0.2">
      <c r="A62" s="34" t="s">
        <v>39</v>
      </c>
      <c r="B62" s="35">
        <f>ROUND((B21/B33),1)</f>
        <v>6.7</v>
      </c>
      <c r="C62" s="10"/>
    </row>
    <row r="63" spans="1:3" x14ac:dyDescent="0.2">
      <c r="A63" s="34" t="s">
        <v>40</v>
      </c>
      <c r="B63" s="35">
        <f>ROUND((B21/B58),1)</f>
        <v>5</v>
      </c>
      <c r="C63" s="10"/>
    </row>
    <row r="66" spans="1:3" x14ac:dyDescent="0.2">
      <c r="A66" s="7" t="s">
        <v>41</v>
      </c>
      <c r="B66" s="8"/>
      <c r="C66" s="9"/>
    </row>
    <row r="67" spans="1:3" x14ac:dyDescent="0.2">
      <c r="C67" s="10"/>
    </row>
    <row r="68" spans="1:3" x14ac:dyDescent="0.2">
      <c r="A68" s="14" t="s">
        <v>105</v>
      </c>
    </row>
    <row r="69" spans="1:3" x14ac:dyDescent="0.2">
      <c r="A69" s="14" t="s">
        <v>106</v>
      </c>
    </row>
    <row r="70" spans="1:3" x14ac:dyDescent="0.2">
      <c r="A70" t="s">
        <v>107</v>
      </c>
    </row>
    <row r="71" spans="1:3" x14ac:dyDescent="0.2">
      <c r="A71" t="s">
        <v>108</v>
      </c>
    </row>
    <row r="72" spans="1:3" x14ac:dyDescent="0.2">
      <c r="C72" s="11"/>
    </row>
    <row r="73" spans="1:3" x14ac:dyDescent="0.2">
      <c r="A73" s="36"/>
      <c r="B73" s="36"/>
      <c r="C73" s="9"/>
    </row>
    <row r="74" spans="1:3" x14ac:dyDescent="0.2">
      <c r="C74" s="37"/>
    </row>
    <row r="75" spans="1:3" x14ac:dyDescent="0.2">
      <c r="C75" s="37"/>
    </row>
    <row r="76" spans="1:3" hidden="1" x14ac:dyDescent="0.2">
      <c r="B76" s="3" t="s">
        <v>3</v>
      </c>
    </row>
    <row r="77" spans="1:3" hidden="1" x14ac:dyDescent="0.2">
      <c r="B77" s="3"/>
    </row>
    <row r="78" spans="1:3" hidden="1" x14ac:dyDescent="0.2">
      <c r="B78" s="5" t="s">
        <v>5</v>
      </c>
    </row>
    <row r="79" spans="1:3" hidden="1" x14ac:dyDescent="0.2">
      <c r="B79" s="5"/>
    </row>
    <row r="80" spans="1:3" hidden="1" x14ac:dyDescent="0.2">
      <c r="B80" s="38" t="s">
        <v>74</v>
      </c>
    </row>
    <row r="81" spans="1:10" hidden="1" x14ac:dyDescent="0.2">
      <c r="A81" s="2" t="s">
        <v>19</v>
      </c>
      <c r="B81" s="5"/>
    </row>
    <row r="82" spans="1:10" hidden="1" x14ac:dyDescent="0.2">
      <c r="A82" s="39"/>
      <c r="B82" s="5"/>
    </row>
    <row r="83" spans="1:10" hidden="1" x14ac:dyDescent="0.2"/>
    <row r="84" spans="1:10" ht="17" hidden="1" x14ac:dyDescent="0.2">
      <c r="A84" s="14" t="s">
        <v>63</v>
      </c>
      <c r="B84" s="15">
        <v>0</v>
      </c>
      <c r="C84" s="16" t="s">
        <v>75</v>
      </c>
    </row>
    <row r="85" spans="1:10" hidden="1" x14ac:dyDescent="0.2">
      <c r="A85" s="14" t="s">
        <v>64</v>
      </c>
      <c r="B85" s="15"/>
      <c r="C85" s="16"/>
    </row>
    <row r="86" spans="1:10" hidden="1" x14ac:dyDescent="0.2">
      <c r="A86" t="s">
        <v>51</v>
      </c>
      <c r="B86" s="29"/>
      <c r="C86" s="16"/>
    </row>
    <row r="87" spans="1:10" hidden="1" x14ac:dyDescent="0.2">
      <c r="A87" s="2" t="s">
        <v>57</v>
      </c>
      <c r="B87" s="40">
        <f>SUM(B84:B86)</f>
        <v>0</v>
      </c>
    </row>
    <row r="88" spans="1:10" hidden="1" x14ac:dyDescent="0.2"/>
    <row r="89" spans="1:10" hidden="1" x14ac:dyDescent="0.2"/>
    <row r="90" spans="1:10" x14ac:dyDescent="0.2">
      <c r="A90" s="41" t="s">
        <v>53</v>
      </c>
    </row>
    <row r="91" spans="1:10" x14ac:dyDescent="0.2">
      <c r="D91" s="2" t="str">
        <f>B1</f>
        <v>Gateway Electronic Components Limited</v>
      </c>
    </row>
    <row r="92" spans="1:10" x14ac:dyDescent="0.2">
      <c r="D92" s="2" t="s">
        <v>125</v>
      </c>
    </row>
    <row r="93" spans="1:10" x14ac:dyDescent="0.2">
      <c r="D93" s="2" t="s">
        <v>109</v>
      </c>
    </row>
    <row r="94" spans="1:10" ht="48" x14ac:dyDescent="0.2">
      <c r="E94" s="56" t="s">
        <v>110</v>
      </c>
      <c r="F94" s="56" t="s">
        <v>111</v>
      </c>
      <c r="G94" s="56" t="s">
        <v>112</v>
      </c>
      <c r="H94" s="56" t="s">
        <v>113</v>
      </c>
      <c r="I94" s="56" t="s">
        <v>114</v>
      </c>
      <c r="J94" s="57"/>
    </row>
    <row r="95" spans="1:10" x14ac:dyDescent="0.2">
      <c r="E95" s="5" t="s">
        <v>115</v>
      </c>
      <c r="F95" s="5" t="s">
        <v>115</v>
      </c>
      <c r="G95" s="5" t="s">
        <v>115</v>
      </c>
      <c r="H95" s="5" t="s">
        <v>116</v>
      </c>
      <c r="I95" s="5" t="s">
        <v>115</v>
      </c>
    </row>
    <row r="96" spans="1:10" ht="34" x14ac:dyDescent="0.2">
      <c r="D96" s="14" t="s">
        <v>117</v>
      </c>
      <c r="E96" s="27">
        <f>30.666+100.956</f>
        <v>131.62200000000001</v>
      </c>
      <c r="F96" s="27">
        <f>30.666+64.79</f>
        <v>95.456000000000003</v>
      </c>
      <c r="G96" s="58">
        <f>(E96+F96)/2</f>
        <v>113.53900000000002</v>
      </c>
      <c r="H96" s="14"/>
      <c r="I96" s="14"/>
      <c r="J96" s="16" t="s">
        <v>102</v>
      </c>
    </row>
    <row r="97" spans="2:10" ht="34" x14ac:dyDescent="0.2">
      <c r="B97" s="42"/>
      <c r="D97" s="14" t="s">
        <v>118</v>
      </c>
      <c r="E97" s="14"/>
      <c r="F97" s="59"/>
      <c r="G97" s="59"/>
      <c r="H97" s="60">
        <v>5.25</v>
      </c>
      <c r="I97" s="14"/>
      <c r="J97" s="16" t="s">
        <v>119</v>
      </c>
    </row>
    <row r="98" spans="2:10" ht="34" x14ac:dyDescent="0.2">
      <c r="B98" s="42"/>
      <c r="D98" s="14" t="s">
        <v>120</v>
      </c>
      <c r="E98" s="59"/>
      <c r="F98" s="14"/>
      <c r="G98" s="59"/>
      <c r="H98" s="60">
        <v>5.25</v>
      </c>
      <c r="I98" s="14"/>
      <c r="J98" s="16" t="s">
        <v>119</v>
      </c>
    </row>
    <row r="99" spans="2:10" x14ac:dyDescent="0.2">
      <c r="D99" s="2" t="s">
        <v>121</v>
      </c>
      <c r="E99" s="61"/>
      <c r="F99" s="61"/>
      <c r="H99" s="62">
        <f>(H97+H98)/2</f>
        <v>5.25</v>
      </c>
      <c r="J99" s="14"/>
    </row>
    <row r="100" spans="2:10" x14ac:dyDescent="0.2">
      <c r="H100" s="63"/>
      <c r="J100" s="14"/>
    </row>
    <row r="101" spans="2:10" ht="34" x14ac:dyDescent="0.2">
      <c r="D101" s="14" t="s">
        <v>122</v>
      </c>
      <c r="E101" s="14"/>
      <c r="F101" s="14"/>
      <c r="G101" s="14"/>
      <c r="H101" s="64">
        <v>4</v>
      </c>
      <c r="I101" s="14"/>
      <c r="J101" s="16" t="s">
        <v>123</v>
      </c>
    </row>
    <row r="102" spans="2:10" x14ac:dyDescent="0.2">
      <c r="H102" s="63"/>
    </row>
    <row r="103" spans="2:10" x14ac:dyDescent="0.2">
      <c r="D103" s="2" t="s">
        <v>124</v>
      </c>
      <c r="E103" s="2"/>
      <c r="F103" s="2"/>
      <c r="G103" s="2"/>
      <c r="H103" s="62">
        <f>SUM(H99:H101)</f>
        <v>9.25</v>
      </c>
    </row>
    <row r="105" spans="2:10" x14ac:dyDescent="0.2">
      <c r="D105" s="19" t="s">
        <v>114</v>
      </c>
      <c r="E105" s="19"/>
      <c r="F105" s="19"/>
      <c r="G105" s="19"/>
      <c r="H105" s="19"/>
      <c r="I105" s="32">
        <f>(G96*H103)/100</f>
        <v>10.5023575</v>
      </c>
    </row>
    <row r="108" spans="2:10" x14ac:dyDescent="0.2">
      <c r="D108" s="41" t="s">
        <v>53</v>
      </c>
    </row>
  </sheetData>
  <sheetProtection algorithmName="SHA-512" hashValue="vF6LwuGUGItbLGtEyf3BHqbw+8R4dIWXXQLNd+GV56i1yvvEYiwVWc13j8x3DPPtZ0Q3nGmdQDxUxIDullEHHg==" saltValue="YYBejOcEh7lRPX+/PNgvZQ==" spinCount="100000" sheet="1" objects="1" scenarios="1"/>
  <pageMargins left="0.7" right="0.7" top="0.75" bottom="0.75" header="0.3" footer="0.3"/>
  <pageSetup paperSize="9" scale="27"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FC572-6C09-DE4D-96D1-96AD151F00B4}">
  <sheetPr>
    <pageSetUpPr fitToPage="1"/>
  </sheetPr>
  <dimension ref="A1:J104"/>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126</v>
      </c>
      <c r="C1" s="1"/>
      <c r="D1" s="1"/>
    </row>
    <row r="2" spans="1:4" x14ac:dyDescent="0.2">
      <c r="A2" s="2"/>
    </row>
    <row r="3" spans="1:4" x14ac:dyDescent="0.2">
      <c r="A3" s="2" t="s">
        <v>2</v>
      </c>
      <c r="B3" s="3" t="s">
        <v>3</v>
      </c>
      <c r="C3" s="3" t="s">
        <v>127</v>
      </c>
      <c r="D3" s="4"/>
    </row>
    <row r="4" spans="1:4" x14ac:dyDescent="0.2">
      <c r="A4" s="2"/>
      <c r="B4" s="3"/>
      <c r="C4" s="3"/>
      <c r="D4" s="4"/>
    </row>
    <row r="5" spans="1:4" x14ac:dyDescent="0.2">
      <c r="A5" s="2" t="s">
        <v>4</v>
      </c>
      <c r="B5" s="5" t="s">
        <v>5</v>
      </c>
      <c r="C5" s="5" t="s">
        <v>5</v>
      </c>
    </row>
    <row r="6" spans="1:4" x14ac:dyDescent="0.2">
      <c r="A6" s="2"/>
      <c r="B6" s="6"/>
      <c r="C6" s="6"/>
    </row>
    <row r="7" spans="1:4" x14ac:dyDescent="0.2">
      <c r="A7" s="7" t="s">
        <v>6</v>
      </c>
      <c r="B7" s="8"/>
      <c r="C7" s="8"/>
      <c r="D7" s="9"/>
    </row>
    <row r="8" spans="1:4" x14ac:dyDescent="0.2">
      <c r="A8" s="2" t="s">
        <v>7</v>
      </c>
      <c r="B8" s="10"/>
      <c r="C8" s="10"/>
      <c r="D8" s="11"/>
    </row>
    <row r="9" spans="1:4" x14ac:dyDescent="0.2">
      <c r="A9" s="12">
        <v>45594</v>
      </c>
      <c r="B9" s="10"/>
      <c r="C9" s="10"/>
    </row>
    <row r="10" spans="1:4" x14ac:dyDescent="0.2">
      <c r="A10" s="12"/>
      <c r="B10" s="10"/>
      <c r="C10" s="10"/>
      <c r="D10" s="11"/>
    </row>
    <row r="11" spans="1:4" x14ac:dyDescent="0.2">
      <c r="A11" s="2" t="s">
        <v>19</v>
      </c>
      <c r="B11" s="10"/>
      <c r="C11" s="10"/>
      <c r="D11" s="11"/>
    </row>
    <row r="12" spans="1:4" x14ac:dyDescent="0.2">
      <c r="A12" s="65">
        <v>0.77098</v>
      </c>
      <c r="B12" s="10"/>
      <c r="C12" s="10"/>
      <c r="D12" s="11" t="s">
        <v>128</v>
      </c>
    </row>
    <row r="13" spans="1:4" x14ac:dyDescent="0.2">
      <c r="A13" s="13"/>
      <c r="B13" s="10"/>
      <c r="C13" s="10"/>
      <c r="D13" s="11"/>
    </row>
    <row r="14" spans="1:4" ht="34" x14ac:dyDescent="0.2">
      <c r="A14" s="14" t="s">
        <v>55</v>
      </c>
      <c r="B14" s="15">
        <f>C14*A12</f>
        <v>5041.1059276200003</v>
      </c>
      <c r="C14" s="15">
        <v>6538.5690000000004</v>
      </c>
      <c r="D14" s="16" t="s">
        <v>129</v>
      </c>
    </row>
    <row r="15" spans="1:4" x14ac:dyDescent="0.2">
      <c r="A15" s="14"/>
      <c r="B15" s="15"/>
      <c r="C15" s="15"/>
      <c r="D15" s="16"/>
    </row>
    <row r="16" spans="1:4" x14ac:dyDescent="0.2">
      <c r="A16" s="14"/>
      <c r="B16" s="15"/>
      <c r="C16" s="15"/>
      <c r="D16" s="16"/>
    </row>
    <row r="17" spans="1:4" x14ac:dyDescent="0.2">
      <c r="A17" s="18" t="s">
        <v>13</v>
      </c>
      <c r="B17" s="15"/>
      <c r="C17" s="15"/>
      <c r="D17" s="16"/>
    </row>
    <row r="18" spans="1:4" x14ac:dyDescent="0.2">
      <c r="A18" s="14"/>
      <c r="B18" s="15"/>
      <c r="C18" s="15"/>
      <c r="D18" s="16"/>
    </row>
    <row r="19" spans="1:4" ht="34" x14ac:dyDescent="0.2">
      <c r="A19" s="14" t="s">
        <v>130</v>
      </c>
      <c r="B19" s="15">
        <f>-B93</f>
        <v>-1490.5232983200001</v>
      </c>
      <c r="C19" s="15"/>
      <c r="D19" s="16" t="s">
        <v>129</v>
      </c>
    </row>
    <row r="20" spans="1:4" x14ac:dyDescent="0.2">
      <c r="A20" s="14"/>
      <c r="B20" s="15"/>
      <c r="C20" s="15"/>
      <c r="D20" s="16"/>
    </row>
    <row r="21" spans="1:4" x14ac:dyDescent="0.2">
      <c r="A21" s="4"/>
      <c r="B21" s="10"/>
      <c r="C21" s="10"/>
    </row>
    <row r="22" spans="1:4" x14ac:dyDescent="0.2">
      <c r="A22" s="19" t="s">
        <v>16</v>
      </c>
      <c r="B22" s="20">
        <f>B14-B93</f>
        <v>3550.5826293</v>
      </c>
      <c r="C22" s="20"/>
      <c r="D22" s="21"/>
    </row>
    <row r="23" spans="1:4" x14ac:dyDescent="0.2">
      <c r="A23" s="2"/>
    </row>
    <row r="24" spans="1:4" x14ac:dyDescent="0.2">
      <c r="A24" s="2"/>
    </row>
    <row r="25" spans="1:4" x14ac:dyDescent="0.2">
      <c r="A25" s="7" t="s">
        <v>17</v>
      </c>
      <c r="B25" s="7"/>
      <c r="C25" s="7"/>
      <c r="D25" s="22"/>
    </row>
    <row r="26" spans="1:4" x14ac:dyDescent="0.2">
      <c r="A26" s="2" t="s">
        <v>18</v>
      </c>
      <c r="B26" s="3"/>
      <c r="C26" s="3"/>
      <c r="D26" s="23"/>
    </row>
    <row r="27" spans="1:4" x14ac:dyDescent="0.2">
      <c r="A27" s="12">
        <v>45291</v>
      </c>
      <c r="B27" s="24"/>
      <c r="C27" s="24"/>
      <c r="D27" s="24"/>
    </row>
    <row r="28" spans="1:4" x14ac:dyDescent="0.2">
      <c r="A28" s="13"/>
      <c r="B28" s="25"/>
      <c r="C28" s="25"/>
      <c r="D28" s="24"/>
    </row>
    <row r="29" spans="1:4" x14ac:dyDescent="0.2">
      <c r="A29" s="2" t="s">
        <v>19</v>
      </c>
      <c r="B29" s="24"/>
      <c r="C29" s="24"/>
      <c r="D29" s="24"/>
    </row>
    <row r="30" spans="1:4" x14ac:dyDescent="0.2">
      <c r="A30" s="66">
        <f>A12</f>
        <v>0.77098</v>
      </c>
      <c r="B30" s="24"/>
      <c r="C30" s="24"/>
      <c r="D30" s="11" t="s">
        <v>128</v>
      </c>
    </row>
    <row r="31" spans="1:4" x14ac:dyDescent="0.2">
      <c r="A31" s="13"/>
      <c r="B31" s="24"/>
      <c r="C31" s="24"/>
      <c r="D31" s="24"/>
    </row>
    <row r="32" spans="1:4" ht="17" x14ac:dyDescent="0.2">
      <c r="A32" s="14" t="s">
        <v>20</v>
      </c>
      <c r="B32" s="27">
        <f>C32*A30</f>
        <v>3083.92</v>
      </c>
      <c r="C32" s="27">
        <v>4000</v>
      </c>
      <c r="D32" s="16" t="s">
        <v>131</v>
      </c>
    </row>
    <row r="33" spans="1:4" x14ac:dyDescent="0.2">
      <c r="A33" s="14" t="s">
        <v>22</v>
      </c>
      <c r="B33" s="27"/>
      <c r="C33" s="49"/>
      <c r="D33" s="16"/>
    </row>
    <row r="34" spans="1:4" ht="51" x14ac:dyDescent="0.2">
      <c r="A34" s="1" t="s">
        <v>23</v>
      </c>
      <c r="B34" s="27">
        <f>B36</f>
        <v>462.58799999999997</v>
      </c>
      <c r="C34" s="49"/>
      <c r="D34" s="16" t="s">
        <v>132</v>
      </c>
    </row>
    <row r="35" spans="1:4" x14ac:dyDescent="0.2">
      <c r="A35" s="1"/>
      <c r="B35" s="27"/>
      <c r="C35" s="49"/>
      <c r="D35" s="16"/>
    </row>
    <row r="36" spans="1:4" ht="17" x14ac:dyDescent="0.2">
      <c r="A36" s="1" t="s">
        <v>101</v>
      </c>
      <c r="B36" s="27">
        <f>B43/(1-A41)</f>
        <v>462.58799999999997</v>
      </c>
      <c r="C36" s="49"/>
      <c r="D36" s="16" t="s">
        <v>145</v>
      </c>
    </row>
    <row r="37" spans="1:4" x14ac:dyDescent="0.2">
      <c r="A37" s="14"/>
      <c r="B37" s="27"/>
      <c r="C37" s="49"/>
      <c r="D37" s="16"/>
    </row>
    <row r="38" spans="1:4" ht="17" x14ac:dyDescent="0.2">
      <c r="A38" s="14" t="s">
        <v>133</v>
      </c>
      <c r="B38" s="27">
        <f>B36-B43</f>
        <v>115.64699999999999</v>
      </c>
      <c r="C38" s="49"/>
      <c r="D38" s="16" t="s">
        <v>134</v>
      </c>
    </row>
    <row r="39" spans="1:4" x14ac:dyDescent="0.2">
      <c r="A39" s="14"/>
      <c r="B39" s="27"/>
      <c r="C39" s="49"/>
      <c r="D39" s="16"/>
    </row>
    <row r="40" spans="1:4" x14ac:dyDescent="0.2">
      <c r="A40" s="1" t="s">
        <v>135</v>
      </c>
      <c r="B40" s="27"/>
      <c r="C40" s="49"/>
      <c r="D40" s="16"/>
    </row>
    <row r="41" spans="1:4" ht="34" x14ac:dyDescent="0.2">
      <c r="A41" s="67">
        <v>0.25</v>
      </c>
      <c r="C41" s="49"/>
      <c r="D41" s="16" t="s">
        <v>136</v>
      </c>
    </row>
    <row r="42" spans="1:4" x14ac:dyDescent="0.2">
      <c r="A42" s="67"/>
      <c r="C42" s="49"/>
      <c r="D42" s="16"/>
    </row>
    <row r="43" spans="1:4" ht="17" x14ac:dyDescent="0.2">
      <c r="A43" s="1" t="s">
        <v>137</v>
      </c>
      <c r="B43" s="27">
        <f>C43*A30</f>
        <v>346.94099999999997</v>
      </c>
      <c r="C43" s="27">
        <v>450</v>
      </c>
      <c r="D43" s="16" t="s">
        <v>138</v>
      </c>
    </row>
    <row r="44" spans="1:4" x14ac:dyDescent="0.2">
      <c r="A44" s="1"/>
      <c r="B44" s="27"/>
      <c r="C44" s="27"/>
      <c r="D44" s="16"/>
    </row>
    <row r="45" spans="1:4" x14ac:dyDescent="0.2">
      <c r="A45" s="1" t="s">
        <v>24</v>
      </c>
      <c r="B45" s="27"/>
      <c r="C45" s="27"/>
      <c r="D45" s="11"/>
    </row>
    <row r="46" spans="1:4" x14ac:dyDescent="0.2">
      <c r="A46" s="14"/>
      <c r="B46" s="27"/>
      <c r="C46" s="27"/>
      <c r="D46" s="11"/>
    </row>
    <row r="47" spans="1:4" x14ac:dyDescent="0.2">
      <c r="A47" s="14" t="s">
        <v>25</v>
      </c>
      <c r="B47" s="27"/>
      <c r="C47" s="27"/>
      <c r="D47" s="16"/>
    </row>
    <row r="48" spans="1:4" x14ac:dyDescent="0.2">
      <c r="A48" s="14" t="s">
        <v>26</v>
      </c>
      <c r="B48" s="27"/>
      <c r="C48" s="27"/>
      <c r="D48" s="11"/>
    </row>
    <row r="49" spans="1:4" x14ac:dyDescent="0.2">
      <c r="A49" s="14"/>
      <c r="B49" s="27"/>
      <c r="C49" s="27"/>
      <c r="D49" s="11"/>
    </row>
    <row r="50" spans="1:4" x14ac:dyDescent="0.2">
      <c r="A50" s="14" t="s">
        <v>27</v>
      </c>
      <c r="B50" s="27"/>
      <c r="C50" s="27"/>
      <c r="D50" s="11"/>
    </row>
    <row r="51" spans="1:4" x14ac:dyDescent="0.2">
      <c r="A51" s="14" t="s">
        <v>28</v>
      </c>
      <c r="B51" s="27"/>
      <c r="C51" s="27"/>
      <c r="D51" s="16"/>
    </row>
    <row r="52" spans="1:4" x14ac:dyDescent="0.2">
      <c r="A52" s="14" t="s">
        <v>29</v>
      </c>
      <c r="B52" s="27"/>
      <c r="C52" s="27"/>
      <c r="D52" s="11"/>
    </row>
    <row r="53" spans="1:4" x14ac:dyDescent="0.2">
      <c r="A53" s="14" t="s">
        <v>30</v>
      </c>
      <c r="B53" s="27"/>
      <c r="C53" s="27"/>
      <c r="D53" s="11"/>
    </row>
    <row r="54" spans="1:4" x14ac:dyDescent="0.2">
      <c r="A54" s="14"/>
      <c r="B54" s="27"/>
      <c r="C54" s="27"/>
      <c r="D54" s="11"/>
    </row>
    <row r="55" spans="1:4" x14ac:dyDescent="0.2">
      <c r="A55" s="14" t="s">
        <v>31</v>
      </c>
      <c r="B55" s="27"/>
      <c r="C55" s="27"/>
      <c r="D55" s="16"/>
    </row>
    <row r="56" spans="1:4" x14ac:dyDescent="0.2">
      <c r="A56" s="14" t="s">
        <v>32</v>
      </c>
      <c r="B56" s="27"/>
      <c r="C56" s="27"/>
      <c r="D56" s="11"/>
    </row>
    <row r="57" spans="1:4" x14ac:dyDescent="0.2">
      <c r="A57" s="14" t="s">
        <v>33</v>
      </c>
      <c r="B57" s="27"/>
      <c r="C57" s="27"/>
      <c r="D57" s="16"/>
    </row>
    <row r="58" spans="1:4" x14ac:dyDescent="0.2">
      <c r="A58" s="14" t="s">
        <v>34</v>
      </c>
      <c r="B58" s="27"/>
      <c r="C58" s="27"/>
      <c r="D58" s="16"/>
    </row>
    <row r="59" spans="1:4" x14ac:dyDescent="0.2">
      <c r="A59" s="14"/>
      <c r="B59" s="27"/>
      <c r="C59" s="27"/>
      <c r="D59" s="11"/>
    </row>
    <row r="60" spans="1:4" ht="17" x14ac:dyDescent="0.2">
      <c r="A60" s="14" t="s">
        <v>35</v>
      </c>
      <c r="B60" s="27">
        <v>66.864000000000004</v>
      </c>
      <c r="C60" s="27"/>
      <c r="D60" s="16" t="s">
        <v>139</v>
      </c>
    </row>
    <row r="61" spans="1:4" x14ac:dyDescent="0.2">
      <c r="A61" s="14"/>
      <c r="B61" s="27"/>
      <c r="C61" s="27"/>
      <c r="D61" s="11"/>
    </row>
    <row r="62" spans="1:4" x14ac:dyDescent="0.2">
      <c r="A62" s="14" t="s">
        <v>37</v>
      </c>
      <c r="B62" s="27">
        <f>SUM(B47:B60)</f>
        <v>66.864000000000004</v>
      </c>
      <c r="C62" s="27"/>
      <c r="D62" s="11"/>
    </row>
    <row r="63" spans="1:4" x14ac:dyDescent="0.2">
      <c r="A63" s="28"/>
      <c r="B63" s="29"/>
      <c r="C63" s="29"/>
      <c r="D63" s="30"/>
    </row>
    <row r="64" spans="1:4" x14ac:dyDescent="0.2">
      <c r="A64" s="31" t="s">
        <v>17</v>
      </c>
      <c r="B64" s="32">
        <f>B34+B62</f>
        <v>529.452</v>
      </c>
      <c r="C64" s="32"/>
      <c r="D64" s="33"/>
    </row>
    <row r="65" spans="1:4" x14ac:dyDescent="0.2">
      <c r="B65" s="10"/>
      <c r="C65" s="10"/>
      <c r="D65" s="11"/>
    </row>
    <row r="66" spans="1:4" x14ac:dyDescent="0.2">
      <c r="B66" s="3"/>
      <c r="C66" s="3"/>
      <c r="D66" s="10"/>
    </row>
    <row r="67" spans="1:4" x14ac:dyDescent="0.2">
      <c r="A67" s="34" t="s">
        <v>38</v>
      </c>
      <c r="B67" s="35">
        <f>ROUND((B22/B32),1)</f>
        <v>1.2</v>
      </c>
      <c r="C67" s="68"/>
      <c r="D67" s="10"/>
    </row>
    <row r="68" spans="1:4" x14ac:dyDescent="0.2">
      <c r="A68" s="34" t="s">
        <v>39</v>
      </c>
      <c r="B68" s="35">
        <f>ROUND((B22/B34),1)</f>
        <v>7.7</v>
      </c>
      <c r="C68" s="68"/>
      <c r="D68" s="10"/>
    </row>
    <row r="69" spans="1:4" x14ac:dyDescent="0.2">
      <c r="A69" s="34" t="s">
        <v>40</v>
      </c>
      <c r="B69" s="35">
        <f>ROUND((B22/B64),1)</f>
        <v>6.7</v>
      </c>
      <c r="C69" s="68"/>
      <c r="D69" s="10"/>
    </row>
    <row r="72" spans="1:4" x14ac:dyDescent="0.2">
      <c r="A72" s="7" t="s">
        <v>41</v>
      </c>
      <c r="B72" s="8"/>
      <c r="C72" s="8"/>
      <c r="D72" s="9"/>
    </row>
    <row r="73" spans="1:4" x14ac:dyDescent="0.2">
      <c r="D73" s="10"/>
    </row>
    <row r="74" spans="1:4" x14ac:dyDescent="0.2">
      <c r="A74" s="14" t="s">
        <v>140</v>
      </c>
    </row>
    <row r="75" spans="1:4" x14ac:dyDescent="0.2">
      <c r="A75" s="14" t="s">
        <v>141</v>
      </c>
    </row>
    <row r="76" spans="1:4" x14ac:dyDescent="0.2">
      <c r="A76" s="14" t="s">
        <v>142</v>
      </c>
    </row>
    <row r="77" spans="1:4" x14ac:dyDescent="0.2">
      <c r="A77" t="s">
        <v>143</v>
      </c>
    </row>
    <row r="78" spans="1:4" x14ac:dyDescent="0.2">
      <c r="D78" s="11"/>
    </row>
    <row r="79" spans="1:4" x14ac:dyDescent="0.2">
      <c r="A79" s="36"/>
      <c r="B79" s="36"/>
      <c r="C79" s="36"/>
      <c r="D79" s="9"/>
    </row>
    <row r="80" spans="1:4" x14ac:dyDescent="0.2">
      <c r="D80" s="37"/>
    </row>
    <row r="81" spans="1:4" x14ac:dyDescent="0.2">
      <c r="D81" s="37"/>
    </row>
    <row r="82" spans="1:4" x14ac:dyDescent="0.2">
      <c r="B82" s="3" t="s">
        <v>3</v>
      </c>
      <c r="C82" s="3" t="s">
        <v>127</v>
      </c>
    </row>
    <row r="83" spans="1:4" x14ac:dyDescent="0.2">
      <c r="B83" s="3"/>
      <c r="C83" s="3"/>
    </row>
    <row r="84" spans="1:4" x14ac:dyDescent="0.2">
      <c r="B84" s="5" t="s">
        <v>5</v>
      </c>
      <c r="C84" s="5" t="s">
        <v>5</v>
      </c>
    </row>
    <row r="85" spans="1:4" x14ac:dyDescent="0.2">
      <c r="B85" s="5"/>
      <c r="C85" s="5"/>
    </row>
    <row r="86" spans="1:4" x14ac:dyDescent="0.2">
      <c r="B86" s="38">
        <v>45594</v>
      </c>
      <c r="C86" s="38">
        <v>45594</v>
      </c>
    </row>
    <row r="87" spans="1:4" x14ac:dyDescent="0.2">
      <c r="A87" s="2" t="s">
        <v>19</v>
      </c>
      <c r="B87" s="5"/>
      <c r="C87" s="5"/>
    </row>
    <row r="88" spans="1:4" x14ac:dyDescent="0.2">
      <c r="A88" s="39">
        <f>A12</f>
        <v>0.77098</v>
      </c>
      <c r="B88" s="5"/>
      <c r="C88" s="5"/>
      <c r="D88" s="11" t="s">
        <v>128</v>
      </c>
    </row>
    <row r="90" spans="1:4" ht="34" x14ac:dyDescent="0.2">
      <c r="A90" s="14" t="s">
        <v>144</v>
      </c>
      <c r="B90" s="15">
        <f>C90*A88</f>
        <v>1490.5232983200001</v>
      </c>
      <c r="C90" s="15">
        <v>1933.2840000000001</v>
      </c>
      <c r="D90" s="16" t="s">
        <v>129</v>
      </c>
    </row>
    <row r="91" spans="1:4" x14ac:dyDescent="0.2">
      <c r="A91" s="14" t="s">
        <v>64</v>
      </c>
      <c r="B91" s="15"/>
      <c r="C91" s="15"/>
      <c r="D91" s="16"/>
    </row>
    <row r="92" spans="1:4" x14ac:dyDescent="0.2">
      <c r="A92" t="s">
        <v>51</v>
      </c>
      <c r="B92" s="29"/>
      <c r="C92" s="29"/>
      <c r="D92" s="16"/>
    </row>
    <row r="93" spans="1:4" x14ac:dyDescent="0.2">
      <c r="A93" s="2" t="s">
        <v>130</v>
      </c>
      <c r="B93" s="40">
        <f>SUM(B90:B92)</f>
        <v>1490.5232983200001</v>
      </c>
      <c r="C93" s="40">
        <f>SUM(C90:C92)</f>
        <v>1933.2840000000001</v>
      </c>
    </row>
    <row r="96" spans="1:4" x14ac:dyDescent="0.2">
      <c r="A96" s="41" t="s">
        <v>53</v>
      </c>
    </row>
    <row r="100" spans="2:10" x14ac:dyDescent="0.2">
      <c r="F100" s="16"/>
      <c r="G100" s="16"/>
      <c r="H100" s="16"/>
      <c r="I100" s="16"/>
      <c r="J100" s="16"/>
    </row>
    <row r="103" spans="2:10" x14ac:dyDescent="0.2">
      <c r="B103" s="42"/>
      <c r="C103" s="42"/>
    </row>
    <row r="104" spans="2:10" x14ac:dyDescent="0.2">
      <c r="B104" s="42"/>
      <c r="C104" s="42"/>
    </row>
  </sheetData>
  <sheetProtection algorithmName="SHA-512" hashValue="oFaj8xd3zJhs/VRoHdarhK086ynnSmPWzai9BxfT1cIxVupY0CqQejF+23j3WoBwroPP6DPhi2heB9I/h7oCFA==" saltValue="ernNnzQHMhp4h450GOwlQQ==" spinCount="100000" sheet="1" objects="1" scenarios="1"/>
  <pageMargins left="0.7" right="0.7" top="0.75" bottom="0.75" header="0.3" footer="0.3"/>
  <pageSetup paperSize="9" scale="47"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Red Box Int Holdings 040124</vt:lpstr>
      <vt:lpstr>D-Line (Europe) 290224</vt:lpstr>
      <vt:lpstr>TT Electronics IoT Sol 310324</vt:lpstr>
      <vt:lpstr>Centronic Group 310724</vt:lpstr>
      <vt:lpstr>Baltic Topco 270924</vt:lpstr>
      <vt:lpstr>Gateway Electronic Comp 021024</vt:lpstr>
      <vt:lpstr>Precision Acoustics 291024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Constantine Mossios</dc:creator>
  <cp:lastModifiedBy>Constantine Mossios</cp:lastModifiedBy>
  <dcterms:created xsi:type="dcterms:W3CDTF">2025-05-23T09:39:33Z</dcterms:created>
  <dcterms:modified xsi:type="dcterms:W3CDTF">2025-05-23T10:11:27Z</dcterms:modified>
</cp:coreProperties>
</file>