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17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konstantinosmossios/Documents/Business Valuation Benchmarks Ltd/2025 Publication/Forensic Edition/Information Technology/"/>
    </mc:Choice>
  </mc:AlternateContent>
  <xr:revisionPtr revIDLastSave="0" documentId="13_ncr:1_{44CDAF51-3DCF-E04D-AE6F-FACFC83DA987}" xr6:coauthVersionLast="47" xr6:coauthVersionMax="47" xr10:uidLastSave="{00000000-0000-0000-0000-000000000000}"/>
  <workbookProtection workbookAlgorithmName="SHA-512" workbookHashValue="JK3tZU3aODZ/sYD/0zcwohbmdNMjw9fQ/hP3tb/R24unNP5wO5DDYHuLAhBX8Ss4K/U8GOEijrWE4OAd8FKJXw==" workbookSaltValue="/A7k1pYkUDng5fFdMVQgMQ==" workbookSpinCount="100000" lockStructure="1"/>
  <bookViews>
    <workbookView xWindow="780" yWindow="1000" windowWidth="27640" windowHeight="15760" xr2:uid="{24D245C2-14F1-FB45-815E-8110B7CF2DB0}"/>
  </bookViews>
  <sheets>
    <sheet name="Adv Data Holding 260124" sheetId="1" r:id="rId1"/>
    <sheet name="Arc Technology 200224" sheetId="2" r:id="rId2"/>
    <sheet name="Press Computer Sys 310324" sheetId="3" r:id="rId3"/>
    <sheet name="Takepayments 190424" sheetId="4" r:id="rId4"/>
    <sheet name="Camelia Investment 1 010524" sheetId="5" r:id="rId5"/>
    <sheet name="Clixifix 030524" sheetId="6" r:id="rId6"/>
    <sheet name="Portswigger 180724" sheetId="7" r:id="rId7"/>
    <sheet name="Link Maker Systems 250724" sheetId="8" r:id="rId8"/>
    <sheet name="Govtech Holdings 060824" sheetId="9" r:id="rId9"/>
    <sheet name="Zellis Topco 130824" sheetId="10" r:id="rId10"/>
    <sheet name="Capita One 050924" sheetId="11" r:id="rId11"/>
    <sheet name="DriveWorks Group 151024" sheetId="12" r:id="rId12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84" i="12" l="1"/>
  <c r="B81" i="12"/>
  <c r="B84" i="12" s="1"/>
  <c r="A79" i="12"/>
  <c r="B55" i="12"/>
  <c r="B53" i="12"/>
  <c r="B14" i="12"/>
  <c r="B22" i="12" l="1"/>
  <c r="B19" i="12"/>
  <c r="B58" i="12" l="1"/>
  <c r="B60" i="12"/>
  <c r="B59" i="12"/>
  <c r="B83" i="11" l="1"/>
  <c r="B20" i="11"/>
  <c r="B59" i="11" s="1"/>
  <c r="B57" i="11" l="1"/>
  <c r="B57" i="10" l="1"/>
  <c r="B59" i="10" s="1"/>
  <c r="B91" i="10"/>
  <c r="B55" i="10"/>
  <c r="B53" i="10"/>
  <c r="B41" i="10"/>
  <c r="B20" i="10"/>
  <c r="B64" i="10" l="1"/>
  <c r="B62" i="10"/>
  <c r="B63" i="10"/>
  <c r="B91" i="9" l="1"/>
  <c r="B24" i="9" s="1"/>
  <c r="B90" i="9"/>
  <c r="B20" i="9"/>
  <c r="B27" i="9" s="1"/>
  <c r="B63" i="9" l="1"/>
  <c r="B65" i="9"/>
  <c r="B18" i="8" l="1"/>
  <c r="B26" i="8" s="1"/>
  <c r="B87" i="8"/>
  <c r="B57" i="8"/>
  <c r="B59" i="8" s="1"/>
  <c r="B23" i="8"/>
  <c r="B64" i="8" l="1"/>
  <c r="B62" i="8"/>
  <c r="B63" i="8"/>
  <c r="B20" i="7" l="1"/>
  <c r="F111" i="7"/>
  <c r="G110" i="7"/>
  <c r="G109" i="7"/>
  <c r="G108" i="7"/>
  <c r="H110" i="7" s="1"/>
  <c r="H111" i="7" s="1"/>
  <c r="A18" i="7" s="1"/>
  <c r="B28" i="7" s="1"/>
  <c r="I107" i="7"/>
  <c r="I111" i="7" s="1"/>
  <c r="G107" i="7"/>
  <c r="G106" i="7"/>
  <c r="G105" i="7"/>
  <c r="G104" i="7"/>
  <c r="G111" i="7" s="1"/>
  <c r="F98" i="7"/>
  <c r="F100" i="7" s="1"/>
  <c r="E95" i="7"/>
  <c r="B91" i="7"/>
  <c r="B25" i="7" s="1"/>
  <c r="B59" i="7"/>
  <c r="B61" i="7" s="1"/>
  <c r="B15" i="7"/>
  <c r="B65" i="7" l="1"/>
  <c r="B66" i="7"/>
  <c r="B64" i="7"/>
  <c r="B81" i="6" l="1"/>
  <c r="B53" i="6"/>
  <c r="B51" i="6"/>
  <c r="B32" i="6"/>
  <c r="B20" i="6"/>
  <c r="B58" i="6" s="1"/>
  <c r="B56" i="6" l="1"/>
  <c r="B57" i="6"/>
  <c r="B91" i="5" l="1"/>
  <c r="B58" i="5"/>
  <c r="B60" i="5" s="1"/>
  <c r="B14" i="5"/>
  <c r="B22" i="5" s="1"/>
  <c r="B65" i="5" l="1"/>
  <c r="B63" i="5"/>
  <c r="B86" i="4" l="1"/>
  <c r="B56" i="4"/>
  <c r="B34" i="4"/>
  <c r="B58" i="4" s="1"/>
  <c r="B22" i="4"/>
  <c r="B63" i="4" s="1"/>
  <c r="B14" i="4"/>
  <c r="B61" i="4" l="1"/>
  <c r="B62" i="4"/>
  <c r="B85" i="3" l="1"/>
  <c r="B52" i="3"/>
  <c r="B54" i="3" s="1"/>
  <c r="B56" i="3" s="1"/>
  <c r="B20" i="3"/>
  <c r="B61" i="3" l="1"/>
  <c r="B59" i="3"/>
  <c r="B88" i="2" l="1"/>
  <c r="B57" i="2"/>
  <c r="B59" i="2" s="1"/>
  <c r="B26" i="2"/>
  <c r="B62" i="2" s="1"/>
  <c r="B23" i="2"/>
  <c r="B18" i="2"/>
  <c r="B63" i="2" l="1"/>
  <c r="B64" i="2"/>
  <c r="B82" i="1" l="1"/>
  <c r="B56" i="1"/>
  <c r="C51" i="1"/>
  <c r="C53" i="1" s="1"/>
  <c r="B51" i="1"/>
  <c r="B53" i="1" s="1"/>
  <c r="B20" i="1"/>
  <c r="C56" i="1" s="1"/>
  <c r="B17" i="1"/>
</calcChain>
</file>

<file path=xl/sharedStrings.xml><?xml version="1.0" encoding="utf-8"?>
<sst xmlns="http://schemas.openxmlformats.org/spreadsheetml/2006/main" count="776" uniqueCount="214">
  <si>
    <t>Target Company</t>
  </si>
  <si>
    <t>Adv Data Holding Limited</t>
  </si>
  <si>
    <t>Currency</t>
  </si>
  <si>
    <t>GBP</t>
  </si>
  <si>
    <t>Display</t>
  </si>
  <si>
    <t>000s</t>
  </si>
  <si>
    <t>Enterprise Value</t>
  </si>
  <si>
    <t>Date Completed:</t>
  </si>
  <si>
    <t>Consideration (GBP)</t>
  </si>
  <si>
    <t>Source: Fintel plc press release dated 17/09/2024; note 19 Acquisitions</t>
  </si>
  <si>
    <t>Adjustments:</t>
  </si>
  <si>
    <t>Cash acquired</t>
  </si>
  <si>
    <t>EV</t>
  </si>
  <si>
    <t>Normalised EBITDA</t>
  </si>
  <si>
    <t>Reporting Date:</t>
  </si>
  <si>
    <t>USD/GBP Exchange Rate:</t>
  </si>
  <si>
    <t>Revenue</t>
  </si>
  <si>
    <t>Source: Synaptic Software Limited financial statements for the year ended 31/12/2023</t>
  </si>
  <si>
    <t>Gross Profit</t>
  </si>
  <si>
    <t>Operating profit</t>
  </si>
  <si>
    <t>Add Back:</t>
  </si>
  <si>
    <t>Gain on Sale of FA</t>
  </si>
  <si>
    <t>Loss on Sale of FA</t>
  </si>
  <si>
    <t>Write down of inventories</t>
  </si>
  <si>
    <t>Other - to account for non-recurring costs</t>
  </si>
  <si>
    <t>Share based payments</t>
  </si>
  <si>
    <t>Exceptional items</t>
  </si>
  <si>
    <t>Amortisation of Goodwill</t>
  </si>
  <si>
    <t>Amortisation of Acq Rights</t>
  </si>
  <si>
    <t>Amortisation of Devt Costs</t>
  </si>
  <si>
    <t>Amortisation of Intangible Assets</t>
  </si>
  <si>
    <t>Source: Synaptic Software Limited financial statements for the year ended 31/12/2022</t>
  </si>
  <si>
    <t>Depreciation of Tangible Assets</t>
  </si>
  <si>
    <t>Sub-total</t>
  </si>
  <si>
    <t>EV/Revenue Multiple</t>
  </si>
  <si>
    <t>EV/EBIT Multiple</t>
  </si>
  <si>
    <t>N/A</t>
  </si>
  <si>
    <t>EV/EBITDA Multiple</t>
  </si>
  <si>
    <t>Source Data</t>
  </si>
  <si>
    <t>Synaptic Software Limited financial statements for the year ended 31/12/2023</t>
  </si>
  <si>
    <t>Adv Data Holding Limited PSC02 notice dated 06/02/2024</t>
  </si>
  <si>
    <t>Fintel plc press release dated 05/12/2023</t>
  </si>
  <si>
    <t>Fintel plc press release dated 17/09/2024</t>
  </si>
  <si>
    <t>Net cash</t>
  </si>
  <si>
    <t>Source: Fintel plc press release dated 17 Sep 2024; note 19 Acquisitions</t>
  </si>
  <si>
    <t>Debt</t>
  </si>
  <si>
    <t>Lease Liabilities</t>
  </si>
  <si>
    <t>© 2025 Business Valuation Benchmarks Ltd</t>
  </si>
  <si>
    <t>Arc Technology Limited</t>
  </si>
  <si>
    <t>Cash consideration (GBP)</t>
  </si>
  <si>
    <t>Source: Software Circle plc press release dated 24/07/2024; note 14 Acquisitions</t>
  </si>
  <si>
    <t>Deferred consideration (GBP)</t>
  </si>
  <si>
    <t>Fair-value contingent consideration (GBP)</t>
  </si>
  <si>
    <t>Total consideration</t>
  </si>
  <si>
    <t>Net cash acquired</t>
  </si>
  <si>
    <t>Source: Software Circle plc press release dated 24/07/2024; note 14 Acquisitions; see below</t>
  </si>
  <si>
    <t>Source: Software Circle plc press release dated 21/02/2024; unaudited</t>
  </si>
  <si>
    <t>Source: Arc Technology Limited financial statements for the year ended 31/07/2023</t>
  </si>
  <si>
    <t>Arc Technology Limited financial statements for the year ended 31/07/2023</t>
  </si>
  <si>
    <t>Software Circle plc press release dated 21/02/2024</t>
  </si>
  <si>
    <t>Arc Technology Limited PSC02 notice dated 26/02/2024</t>
  </si>
  <si>
    <t>Software Circle plc press release dated 24/07/2024</t>
  </si>
  <si>
    <t>Cash and cash Equivalents</t>
  </si>
  <si>
    <t>Press Computer Systems Limited (business and assets)</t>
  </si>
  <si>
    <t>Fair-value of deferred consideration (GBP)</t>
  </si>
  <si>
    <t>Source: National World plc press release dated 01/08/2024; note 19. Press Computer Systems disposal - "The £3.5 million consideration for the disposal, to Naviga, is received in the form of service credits which the Group will utilise against the 5 year software agreement that it has signed with Naviga.  The £3.5 million deferred consideration has been recognised at fair value and discounted to £2.2 million"</t>
  </si>
  <si>
    <t>Source: National World Systems Limited (formerly Press Computer Systems Limited) financial statements for the year ended 31/12/2023</t>
  </si>
  <si>
    <t>Group management fees</t>
  </si>
  <si>
    <t>Past service deficit costs</t>
  </si>
  <si>
    <t>Restructuring and other</t>
  </si>
  <si>
    <t>National World Systems Limited (formerly Press Computer Systems Limited) financial statements for the year ended 31/12/2023</t>
  </si>
  <si>
    <t>pressgazette.co.uk "National World sells tech provider it bought in September" dated 02/04/2024</t>
  </si>
  <si>
    <t>Naviga Inc news release dated 04/04/2024</t>
  </si>
  <si>
    <t>National World plc press release dated 01/08/2024</t>
  </si>
  <si>
    <t>Net debt</t>
  </si>
  <si>
    <t>Takepayments Limited</t>
  </si>
  <si>
    <t>USD</t>
  </si>
  <si>
    <t>Source: www.oanda.com</t>
  </si>
  <si>
    <t>Source: fintechfutures.com "Global Payments acquires UK's Takepayments for undisclosed sum" dated 25/06/2024 - "it was revealed in February this year that Global Payments was leading the race for its acquisition, as first reported by Reuters, at a valuation of $250 million."</t>
  </si>
  <si>
    <t>Source: Takepayments Limited financial statements for the year ended 30/09/2023</t>
  </si>
  <si>
    <t>Other - Refund relating to prior periods</t>
  </si>
  <si>
    <t>Other - Claim provision relating to current and prior periods</t>
  </si>
  <si>
    <t>Exceptional items:</t>
  </si>
  <si>
    <t>Investor costs</t>
  </si>
  <si>
    <t>Restructuring costs</t>
  </si>
  <si>
    <t>Takepayments Limited financial statements for the year ended 30/09/2023</t>
  </si>
  <si>
    <t>Takepayments Limited PSC02 notice dated 03/05/2024</t>
  </si>
  <si>
    <t>finTechfutures.com "Global Payments acquires UK's Takepayments for undisclosed sum" dated 25/06/2024</t>
  </si>
  <si>
    <t>00/00/2000</t>
  </si>
  <si>
    <t>Source:</t>
  </si>
  <si>
    <t>Camelia Investment 1 Limited (Civica)</t>
  </si>
  <si>
    <t>Enterprise value (GBP)</t>
  </si>
  <si>
    <t>Source: penews.com "Blackstone acquires Civica in $2.5bn deal with Partners Group" dated 22/11/2023; mergersight.com "Blackstone's $2.5bn Acquisition of Civica" dated 5/12/2023; mergersight.com "Blackstone's $2.5bn Acquisition of Civica" dated 5/12/2023; Pitchbook "Blackstone acquires Civica from Partners Group with portable debt" dated 24/11/2023 - "in a deal valuing the company at just under £2 billion"</t>
  </si>
  <si>
    <t>Source: Camelia Investment 1 Limited consolidated financial statements for the year ended 30/09/2023</t>
  </si>
  <si>
    <t>Operating loss</t>
  </si>
  <si>
    <t>Strategic reorganisation</t>
  </si>
  <si>
    <t>Aborted acquisition costs</t>
  </si>
  <si>
    <t>Fees payable to Partners Group</t>
  </si>
  <si>
    <t>Restructuring and transition costs</t>
  </si>
  <si>
    <t>Camelia Investment 1 Limited consolidated financial statements for the year ended 30/09/2023</t>
  </si>
  <si>
    <t>Camelia Investment 1 Limited PSC02 notice dated 10/05/2024</t>
  </si>
  <si>
    <t>Blackstone Inc news release dated 22/11/2023</t>
  </si>
  <si>
    <t>penews.com "Blackstone acquires Civica in $2.5bn deal with Partners Group" dated 22/11/2023</t>
  </si>
  <si>
    <t>Pitchbook "Blackstone acquires Civica from Partners Group with portable debt" dated 24/11/2023</t>
  </si>
  <si>
    <t>mergersight.com "Blackstone's $2.5bn Acquisition of Civica" dated 5/12/2023</t>
  </si>
  <si>
    <t>Write-off historic irrecoverable debit balances</t>
  </si>
  <si>
    <t>Clixifix Limited</t>
  </si>
  <si>
    <t>Source: SmartCraft ASA press release dated 02/05/2024; enterprise value</t>
  </si>
  <si>
    <t>Source: SmartCraft ASA press release dated 02/05/2024</t>
  </si>
  <si>
    <t>Note: Implied Operating Profit</t>
  </si>
  <si>
    <t>Source: SmartCraft ASA press release dated 02/05/2024; annual recurring revenue; "In Q1 2024, the company had 36 percent EBITDA margin"; estimated normalised EBITDA</t>
  </si>
  <si>
    <t>SmartCraft ASA press release dated 02/05/2024</t>
  </si>
  <si>
    <t>Clixifix Limited PSC02 notice dated 15/05/2024</t>
  </si>
  <si>
    <t>Source: Clixifix Limited financial statements for the year ended 30/06/2023</t>
  </si>
  <si>
    <t>Clixifix Limited financial statements for the year ended 30/06/2023</t>
  </si>
  <si>
    <t>Portswigger Ltd</t>
  </si>
  <si>
    <t>Source: www.oanda.com - as at 17/07/2024</t>
  </si>
  <si>
    <t>Source: Brighton Park Capital news release dated 27/06/2024</t>
  </si>
  <si>
    <t>Percentage acquired:</t>
  </si>
  <si>
    <t>Note: see below</t>
  </si>
  <si>
    <t>Implied value</t>
  </si>
  <si>
    <t>Cash at bank and in hand - as at 31/12/2023</t>
  </si>
  <si>
    <t>Source: Portswigger Ltd financial statements for the year ended 31/12/2023</t>
  </si>
  <si>
    <t>Portswigger Ltd financial statements for the year ended 31/12/2023</t>
  </si>
  <si>
    <t>Brighton Park Capital news release dated 27/06/2024</t>
  </si>
  <si>
    <t>Portswigger Ltd SH01 Return of allotment of shares dated 10/05/2024</t>
  </si>
  <si>
    <t>Portswigger Ltd PSC01 notice dated 11/10/2024</t>
  </si>
  <si>
    <t>Portswigger Ltd CS01 Confirmation Statement dated 22/10/2024</t>
  </si>
  <si>
    <t>Cash at bank and in hand</t>
  </si>
  <si>
    <t>Analysis of shareholdings</t>
  </si>
  <si>
    <t>Allotted, called up and fully paid share capital as at 31/12/2023</t>
  </si>
  <si>
    <t>Shares allotted on 16/04/2024</t>
  </si>
  <si>
    <t>Source: Portswigger Ltd SH01 Return of allotment of shares dated 10/05/2024</t>
  </si>
  <si>
    <t>Allotted, called up and fully paid share capital as at 16/04/2024</t>
  </si>
  <si>
    <t>Shareholdings:</t>
  </si>
  <si>
    <t>No. of shares</t>
  </si>
  <si>
    <t>Holding</t>
  </si>
  <si>
    <t>Analysis</t>
  </si>
  <si>
    <t>BPC</t>
  </si>
  <si>
    <t>Other</t>
  </si>
  <si>
    <t>D. Stuttard</t>
  </si>
  <si>
    <t>Source: Portswigger Ltd CS01 Confirmation Statement dated 22/10/2024</t>
  </si>
  <si>
    <t>R. Stuttard</t>
  </si>
  <si>
    <t>Source: Portswigger Ltd CS01 Confirmation Statement dated 22/10/2025</t>
  </si>
  <si>
    <t>P. Blomfield</t>
  </si>
  <si>
    <t>Source: Portswigger Ltd CS01 Confirmation Statement dated 22/10/2026</t>
  </si>
  <si>
    <t>R. Tyer</t>
  </si>
  <si>
    <t>Source: Portswigger Ltd CS01 Confirmation Statement dated 22/10/2027</t>
  </si>
  <si>
    <t>Brighton Park Capital Fund II, LP</t>
  </si>
  <si>
    <t>Source: Portswigger Ltd CS01 Confirmation Statement dated 22/10/2028</t>
  </si>
  <si>
    <t>Brighton Park Capital Fund II-A, LP</t>
  </si>
  <si>
    <t>Source: Portswigger Ltd CS01 Confirmation Statement dated 22/10/2029</t>
  </si>
  <si>
    <t>BPC II Op Co-Investment LP</t>
  </si>
  <si>
    <t>Source: Portswigger Ltd CS01 Confirmation Statement dated 22/10/2030</t>
  </si>
  <si>
    <t>Link Maker Systems Limited</t>
  </si>
  <si>
    <t>Source: Software Circle plc press release dated 05/12/2024; note 11 Acquisitions</t>
  </si>
  <si>
    <t>Fair-value of contingent consideration (GBP)</t>
  </si>
  <si>
    <t>Source: Software Circle plc press release dated 26/07/2024; unaudited</t>
  </si>
  <si>
    <t>Source: Link Maker System Limited financial statements for the year ended 31/03/2024</t>
  </si>
  <si>
    <t>Link Maker System Limited financial statements for the year ended 31/03/2024</t>
  </si>
  <si>
    <t>Software Circle plc press release dated 26/07/2024</t>
  </si>
  <si>
    <t>Software Circle plc press release dated 05//12/2024</t>
  </si>
  <si>
    <t>Govtech Holdings Limited</t>
  </si>
  <si>
    <t>Cash Consideration (GBP)</t>
  </si>
  <si>
    <t>Source: Netcall plc press release dated 05/03/2025; note 8 Business combinations</t>
  </si>
  <si>
    <t>Deferred cash consideration (GBP)</t>
  </si>
  <si>
    <t>Fair-value of contingent share consideration</t>
  </si>
  <si>
    <t>Fair-value of contingent cash consideration</t>
  </si>
  <si>
    <t>Source: Netcall plc press release dated 09/10/2024; note 8. Business combinations</t>
  </si>
  <si>
    <t>Source: Netcall plc press release dated 07/08/2024</t>
  </si>
  <si>
    <t>Govtech Holdings Limited financial statements for the year ended 31/03/2024</t>
  </si>
  <si>
    <t>Govtech Solutions Limited financial statements for the year ended 31/03/2024</t>
  </si>
  <si>
    <t>Netcall plc press release dated 07/08/2024</t>
  </si>
  <si>
    <t>Govtech Holdings Limited PSC02 notice dated 08/08/2024</t>
  </si>
  <si>
    <t>Netcall plc press release dated 09/10/2024</t>
  </si>
  <si>
    <t>Netcall plc press release dated 05/03/2025</t>
  </si>
  <si>
    <t>Zellis Topco Limited</t>
  </si>
  <si>
    <t>Source: www.bloomberg.com "Bain to sell £1.25 Billion UK Payroll Tech Firm Zellis to Apax" dated 15/04/2024; www.pehub.com "Apax Partners agrees to buy Zellis Group from Bain Capital" dated 16/04/2024; www businesscloud.co.uk "Zellis Group acquired in £1.25bn deal" dated 16/04/2024</t>
  </si>
  <si>
    <t>Source: Zellis Topco Limited consolidated financial statements for the year ended 30/04/2024</t>
  </si>
  <si>
    <t>Other - Defined benefit pension scheme costs and adjustments</t>
  </si>
  <si>
    <t>Other - Management fees</t>
  </si>
  <si>
    <t>Other - Fair value adjustment of deferred consideration</t>
  </si>
  <si>
    <t xml:space="preserve">Other - Forex differences and other non-trading adjustments </t>
  </si>
  <si>
    <t>Severance and restructuring</t>
  </si>
  <si>
    <t>Strategy and acquisition</t>
  </si>
  <si>
    <t>Significant events and external circumstances</t>
  </si>
  <si>
    <t>Zellis Topco Limited consolidated financial statements for the year ended 30/04/2024</t>
  </si>
  <si>
    <t>Zellis Holdings Limited consolidated financial statements for the year ended 30/04/2024</t>
  </si>
  <si>
    <t>Zellis Topco Limited PSC02 notice dated 15/10/2024</t>
  </si>
  <si>
    <t>Apax Partners news release dated 15/04/2024</t>
  </si>
  <si>
    <t>www.bloomberg.com "Bain to sell £1.25 Billion UK Payroll Tech Firm Zellis to Apax" dated 15/04/2024</t>
  </si>
  <si>
    <t>www.pehub.com "Apax Partners agrees to buy Zellis Group from Bain Capital" dated 16/04/2024</t>
  </si>
  <si>
    <t>www businesscloud.co.uk "Zellis Group acquired in £1.25bn deal" dated 16/04/2024</t>
  </si>
  <si>
    <t>Business transformation</t>
  </si>
  <si>
    <t>Source: Zellis Topco Limited consolidated financial statements for the year ended 30/04/2024; Acquired Intangible Assets £28,727k, Other Intangible Assets £14,261</t>
  </si>
  <si>
    <t>Capita One Limited</t>
  </si>
  <si>
    <t>Source: Capita plc press release dated 09/07/2024; on a cash free and debt free basis</t>
  </si>
  <si>
    <t>Source: Capita plc press release dated 09/07/2024</t>
  </si>
  <si>
    <t xml:space="preserve">Profit before tax </t>
  </si>
  <si>
    <t>Source: Capita plc press release dated 09/07/2024; approximate</t>
  </si>
  <si>
    <t>Capita plc press release dated 09/07/2024</t>
  </si>
  <si>
    <t>MRI Software LLC press release dated 09/07/2024</t>
  </si>
  <si>
    <t>Capita plc press release dated 05/09/2024</t>
  </si>
  <si>
    <t>Capita One Limited PSC02 notice dated 20/09/2024</t>
  </si>
  <si>
    <t>DriveWorks Group Limited</t>
  </si>
  <si>
    <t>EUR</t>
  </si>
  <si>
    <t>EUR/GBP Exchange Rate:</t>
  </si>
  <si>
    <t>Source: www.oanda.com - as at 15/10/2024</t>
  </si>
  <si>
    <t xml:space="preserve">Source: Bechtle AG Annual Report 2024 (German); pg. 249 </t>
  </si>
  <si>
    <t>Source: DriveWorks Group Limited consolidated financial statements for the year ended 30/06/2024</t>
  </si>
  <si>
    <t>DriveWorks Group Limited consolidated financial statements for the year ended 30/06/2024</t>
  </si>
  <si>
    <t>Bechtle AG press release dated 16/10/2024</t>
  </si>
  <si>
    <t>DriveWorks Group Limited PSC02 notice dated 17/10/2024</t>
  </si>
  <si>
    <t>Bechtle AG Annual Report 2024 (German)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</si>
</sst>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3" formatCode="_(* #,##0.00_);_(* \(#,##0.00\);_(* &quot;-&quot;??_);_(@_)"/>
    <numFmt numFmtId="165" formatCode="dd/mm/yyyy;@"/>
    <numFmt numFmtId="166" formatCode="#,##0.0;[Red]\-#,##0.0"/>
    <numFmt numFmtId="167" formatCode="#,##0.00000;[Red]\-#,##0.00000"/>
    <numFmt numFmtId="168" formatCode="0.0"/>
    <numFmt numFmtId="169" formatCode="#,##0.00000_);[Red]\(#,##0.00000\)"/>
    <numFmt numFmtId="170" formatCode="0.0%"/>
    <numFmt numFmtId="171" formatCode="_-* #,##0_-;\-* #,##0_-;_-* &quot;-&quot;??_-;_-@_-"/>
    <numFmt numFmtId="174" formatCode="#,##0.0000_);[Red]\(#,##0.0000\)"/>
  </numFmts>
  <fonts count="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4" tint="-0.249977111117893"/>
      <name val="Calibri"/>
      <family val="2"/>
      <scheme val="minor"/>
    </font>
    <font>
      <sz val="11"/>
      <color theme="4" tint="-0.249977111117893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2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82">
    <xf numFmtId="0" fontId="0" fillId="0" borderId="0" xfId="0"/>
    <xf numFmtId="0" fontId="2" fillId="0" borderId="0" xfId="0" applyFont="1" applyAlignment="1">
      <alignment vertical="top"/>
    </xf>
    <xf numFmtId="0" fontId="2" fillId="0" borderId="0" xfId="0" applyFont="1"/>
    <xf numFmtId="14" fontId="2" fillId="0" borderId="0" xfId="0" applyNumberFormat="1" applyFont="1" applyAlignment="1">
      <alignment horizontal="center"/>
    </xf>
    <xf numFmtId="14" fontId="0" fillId="0" borderId="0" xfId="0" applyNumberForma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3" fillId="2" borderId="1" xfId="0" applyFont="1" applyFill="1" applyBorder="1"/>
    <xf numFmtId="38" fontId="0" fillId="2" borderId="1" xfId="1" applyNumberFormat="1" applyFont="1" applyFill="1" applyBorder="1"/>
    <xf numFmtId="40" fontId="0" fillId="2" borderId="1" xfId="1" applyNumberFormat="1" applyFont="1" applyFill="1" applyBorder="1"/>
    <xf numFmtId="38" fontId="0" fillId="0" borderId="0" xfId="1" applyNumberFormat="1" applyFont="1"/>
    <xf numFmtId="40" fontId="0" fillId="0" borderId="0" xfId="1" applyNumberFormat="1" applyFont="1"/>
    <xf numFmtId="165" fontId="0" fillId="0" borderId="0" xfId="0" applyNumberFormat="1" applyAlignment="1">
      <alignment horizontal="left"/>
    </xf>
    <xf numFmtId="14" fontId="0" fillId="0" borderId="0" xfId="0" applyNumberFormat="1" applyAlignment="1">
      <alignment horizontal="left"/>
    </xf>
    <xf numFmtId="0" fontId="0" fillId="0" borderId="0" xfId="0" applyAlignment="1">
      <alignment vertical="top"/>
    </xf>
    <xf numFmtId="38" fontId="0" fillId="0" borderId="0" xfId="1" applyNumberFormat="1" applyFont="1" applyAlignment="1">
      <alignment vertical="top"/>
    </xf>
    <xf numFmtId="0" fontId="0" fillId="0" borderId="0" xfId="0" applyAlignment="1">
      <alignment vertical="top" wrapText="1"/>
    </xf>
    <xf numFmtId="14" fontId="2" fillId="0" borderId="0" xfId="0" applyNumberFormat="1" applyFont="1" applyAlignment="1">
      <alignment horizontal="left"/>
    </xf>
    <xf numFmtId="0" fontId="2" fillId="2" borderId="1" xfId="0" applyFont="1" applyFill="1" applyBorder="1"/>
    <xf numFmtId="38" fontId="2" fillId="2" borderId="1" xfId="1" applyNumberFormat="1" applyFont="1" applyFill="1" applyBorder="1"/>
    <xf numFmtId="40" fontId="2" fillId="2" borderId="1" xfId="1" applyNumberFormat="1" applyFont="1" applyFill="1" applyBorder="1"/>
    <xf numFmtId="0" fontId="4" fillId="2" borderId="1" xfId="0" applyFont="1" applyFill="1" applyBorder="1"/>
    <xf numFmtId="0" fontId="5" fillId="0" borderId="0" xfId="0" quotePrefix="1" applyFont="1" applyAlignment="1">
      <alignment horizontal="center"/>
    </xf>
    <xf numFmtId="165" fontId="0" fillId="0" borderId="2" xfId="0" applyNumberFormat="1" applyBorder="1" applyAlignment="1">
      <alignment horizontal="center"/>
    </xf>
    <xf numFmtId="165" fontId="0" fillId="0" borderId="0" xfId="0" applyNumberFormat="1" applyAlignment="1">
      <alignment horizontal="center"/>
    </xf>
    <xf numFmtId="0" fontId="5" fillId="0" borderId="0" xfId="0" applyFont="1" applyAlignment="1">
      <alignment horizontal="center"/>
    </xf>
    <xf numFmtId="0" fontId="6" fillId="0" borderId="3" xfId="0" applyFont="1" applyBorder="1" applyAlignment="1">
      <alignment vertical="top" wrapText="1"/>
    </xf>
    <xf numFmtId="0" fontId="6" fillId="0" borderId="0" xfId="0" applyFont="1" applyAlignment="1">
      <alignment vertical="top" wrapText="1"/>
    </xf>
    <xf numFmtId="0" fontId="5" fillId="0" borderId="3" xfId="0" applyFont="1" applyBorder="1" applyAlignment="1">
      <alignment horizontal="center"/>
    </xf>
    <xf numFmtId="0" fontId="0" fillId="0" borderId="0" xfId="0" applyAlignment="1">
      <alignment horizontal="left"/>
    </xf>
    <xf numFmtId="38" fontId="0" fillId="0" borderId="3" xfId="1" applyNumberFormat="1" applyFont="1" applyFill="1" applyBorder="1" applyAlignment="1">
      <alignment vertical="top"/>
    </xf>
    <xf numFmtId="38" fontId="0" fillId="0" borderId="0" xfId="1" applyNumberFormat="1" applyFont="1" applyFill="1" applyAlignment="1">
      <alignment vertical="top"/>
    </xf>
    <xf numFmtId="0" fontId="0" fillId="0" borderId="4" xfId="0" applyBorder="1"/>
    <xf numFmtId="38" fontId="0" fillId="0" borderId="5" xfId="1" applyNumberFormat="1" applyFont="1" applyBorder="1"/>
    <xf numFmtId="38" fontId="0" fillId="0" borderId="4" xfId="1" applyNumberFormat="1" applyFont="1" applyBorder="1"/>
    <xf numFmtId="40" fontId="0" fillId="0" borderId="4" xfId="1" applyNumberFormat="1" applyFont="1" applyBorder="1"/>
    <xf numFmtId="0" fontId="2" fillId="2" borderId="1" xfId="0" applyFont="1" applyFill="1" applyBorder="1" applyAlignment="1">
      <alignment vertical="top"/>
    </xf>
    <xf numFmtId="38" fontId="2" fillId="2" borderId="6" xfId="1" applyNumberFormat="1" applyFont="1" applyFill="1" applyBorder="1" applyAlignment="1">
      <alignment vertical="top"/>
    </xf>
    <xf numFmtId="38" fontId="2" fillId="2" borderId="1" xfId="1" applyNumberFormat="1" applyFont="1" applyFill="1" applyBorder="1" applyAlignment="1">
      <alignment vertical="top"/>
    </xf>
    <xf numFmtId="40" fontId="0" fillId="2" borderId="1" xfId="1" applyNumberFormat="1" applyFont="1" applyFill="1" applyBorder="1" applyAlignment="1">
      <alignment wrapText="1"/>
    </xf>
    <xf numFmtId="38" fontId="0" fillId="0" borderId="3" xfId="1" applyNumberFormat="1" applyFont="1" applyBorder="1"/>
    <xf numFmtId="14" fontId="2" fillId="0" borderId="3" xfId="0" applyNumberFormat="1" applyFont="1" applyBorder="1" applyAlignment="1">
      <alignment horizontal="center"/>
    </xf>
    <xf numFmtId="0" fontId="0" fillId="2" borderId="7" xfId="0" applyFill="1" applyBorder="1"/>
    <xf numFmtId="166" fontId="2" fillId="2" borderId="6" xfId="1" applyNumberFormat="1" applyFont="1" applyFill="1" applyBorder="1"/>
    <xf numFmtId="166" fontId="2" fillId="2" borderId="8" xfId="1" applyNumberFormat="1" applyFont="1" applyFill="1" applyBorder="1"/>
    <xf numFmtId="166" fontId="2" fillId="2" borderId="6" xfId="1" applyNumberFormat="1" applyFont="1" applyFill="1" applyBorder="1" applyAlignment="1">
      <alignment horizontal="right"/>
    </xf>
    <xf numFmtId="166" fontId="2" fillId="2" borderId="8" xfId="1" applyNumberFormat="1" applyFont="1" applyFill="1" applyBorder="1" applyAlignment="1">
      <alignment horizontal="right"/>
    </xf>
    <xf numFmtId="0" fontId="0" fillId="0" borderId="9" xfId="0" applyBorder="1"/>
    <xf numFmtId="0" fontId="0" fillId="2" borderId="1" xfId="0" applyFill="1" applyBorder="1"/>
    <xf numFmtId="40" fontId="0" fillId="0" borderId="0" xfId="1" applyNumberFormat="1" applyFont="1" applyFill="1" applyBorder="1"/>
    <xf numFmtId="165" fontId="2" fillId="0" borderId="0" xfId="0" applyNumberFormat="1" applyFont="1" applyAlignment="1">
      <alignment horizontal="center"/>
    </xf>
    <xf numFmtId="167" fontId="0" fillId="0" borderId="0" xfId="1" applyNumberFormat="1" applyFont="1" applyAlignment="1">
      <alignment horizontal="left"/>
    </xf>
    <xf numFmtId="38" fontId="0" fillId="0" borderId="0" xfId="1" applyNumberFormat="1" applyFont="1" applyBorder="1"/>
    <xf numFmtId="38" fontId="2" fillId="0" borderId="0" xfId="1" applyNumberFormat="1" applyFont="1"/>
    <xf numFmtId="0" fontId="0" fillId="0" borderId="0" xfId="0" quotePrefix="1"/>
    <xf numFmtId="168" fontId="0" fillId="0" borderId="0" xfId="0" applyNumberFormat="1"/>
    <xf numFmtId="38" fontId="0" fillId="0" borderId="0" xfId="1" applyNumberFormat="1" applyFont="1" applyBorder="1" applyAlignment="1">
      <alignment vertical="top"/>
    </xf>
    <xf numFmtId="38" fontId="0" fillId="0" borderId="4" xfId="1" applyNumberFormat="1" applyFont="1" applyBorder="1" applyAlignment="1">
      <alignment vertical="top"/>
    </xf>
    <xf numFmtId="166" fontId="2" fillId="2" borderId="10" xfId="1" applyNumberFormat="1" applyFont="1" applyFill="1" applyBorder="1"/>
    <xf numFmtId="0" fontId="0" fillId="0" borderId="0" xfId="0" applyAlignment="1">
      <alignment horizontal="left" vertical="top" indent="1"/>
    </xf>
    <xf numFmtId="166" fontId="2" fillId="2" borderId="10" xfId="1" applyNumberFormat="1" applyFont="1" applyFill="1" applyBorder="1" applyAlignment="1">
      <alignment horizontal="right"/>
    </xf>
    <xf numFmtId="0" fontId="0" fillId="0" borderId="0" xfId="0" applyAlignment="1">
      <alignment horizontal="left" vertical="top"/>
    </xf>
    <xf numFmtId="166" fontId="2" fillId="0" borderId="0" xfId="1" applyNumberFormat="1" applyFont="1" applyFill="1" applyBorder="1"/>
    <xf numFmtId="40" fontId="0" fillId="2" borderId="1" xfId="1" applyNumberFormat="1" applyFont="1" applyFill="1" applyBorder="1" applyAlignment="1">
      <alignment vertical="top" wrapText="1"/>
    </xf>
    <xf numFmtId="169" fontId="0" fillId="0" borderId="0" xfId="1" applyNumberFormat="1" applyFont="1" applyAlignment="1">
      <alignment horizontal="left" vertical="top"/>
    </xf>
    <xf numFmtId="170" fontId="0" fillId="0" borderId="0" xfId="0" applyNumberFormat="1" applyAlignment="1">
      <alignment horizontal="left" vertical="top"/>
    </xf>
    <xf numFmtId="0" fontId="5" fillId="0" borderId="0" xfId="0" applyFont="1"/>
    <xf numFmtId="171" fontId="0" fillId="0" borderId="0" xfId="1" applyNumberFormat="1" applyFont="1" applyAlignment="1">
      <alignment vertical="top" wrapText="1"/>
    </xf>
    <xf numFmtId="0" fontId="7" fillId="0" borderId="0" xfId="0" applyFont="1"/>
    <xf numFmtId="171" fontId="2" fillId="0" borderId="11" xfId="0" applyNumberFormat="1" applyFont="1" applyBorder="1"/>
    <xf numFmtId="171" fontId="0" fillId="0" borderId="0" xfId="0" applyNumberFormat="1"/>
    <xf numFmtId="0" fontId="2" fillId="0" borderId="0" xfId="0" applyFont="1" applyAlignment="1">
      <alignment horizontal="center"/>
    </xf>
    <xf numFmtId="170" fontId="0" fillId="0" borderId="0" xfId="2" applyNumberFormat="1" applyFont="1"/>
    <xf numFmtId="170" fontId="0" fillId="0" borderId="0" xfId="0" applyNumberFormat="1"/>
    <xf numFmtId="0" fontId="0" fillId="2" borderId="0" xfId="0" applyFill="1"/>
    <xf numFmtId="171" fontId="0" fillId="2" borderId="0" xfId="1" applyNumberFormat="1" applyFont="1" applyFill="1" applyAlignment="1">
      <alignment vertical="top" wrapText="1"/>
    </xf>
    <xf numFmtId="170" fontId="0" fillId="2" borderId="0" xfId="2" applyNumberFormat="1" applyFont="1" applyFill="1"/>
    <xf numFmtId="170" fontId="0" fillId="0" borderId="11" xfId="0" applyNumberFormat="1" applyBorder="1"/>
    <xf numFmtId="170" fontId="2" fillId="2" borderId="11" xfId="0" applyNumberFormat="1" applyFont="1" applyFill="1" applyBorder="1"/>
    <xf numFmtId="38" fontId="0" fillId="2" borderId="0" xfId="1" applyNumberFormat="1" applyFont="1" applyFill="1" applyAlignment="1">
      <alignment vertical="top"/>
    </xf>
    <xf numFmtId="40" fontId="0" fillId="2" borderId="1" xfId="1" applyNumberFormat="1" applyFont="1" applyFill="1" applyBorder="1" applyAlignment="1">
      <alignment vertical="center" wrapText="1"/>
    </xf>
    <xf numFmtId="174" fontId="0" fillId="0" borderId="0" xfId="1" applyNumberFormat="1" applyFont="1" applyAlignment="1">
      <alignment horizontal="left" vertical="top"/>
    </xf>
  </cellXfs>
  <cellStyles count="3">
    <cellStyle name="Comma" xfId="1" builtinId="3"/>
    <cellStyle name="Normal" xfId="0" builtinId="0"/>
    <cellStyle name="Per 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8CB428-3B5F-7D41-BD99-24FB5169A2DB}">
  <sheetPr>
    <pageSetUpPr fitToPage="1"/>
  </sheetPr>
  <dimension ref="A1:J93"/>
  <sheetViews>
    <sheetView tabSelected="1" workbookViewId="0"/>
  </sheetViews>
  <sheetFormatPr baseColWidth="10" defaultColWidth="8.83203125" defaultRowHeight="16" x14ac:dyDescent="0.2"/>
  <cols>
    <col min="1" max="1" width="39.6640625" bestFit="1" customWidth="1"/>
    <col min="2" max="3" width="12.6640625" customWidth="1"/>
    <col min="4" max="4" width="80.6640625" customWidth="1"/>
    <col min="5" max="5" width="20.5" bestFit="1" customWidth="1"/>
    <col min="6" max="10" width="10.83203125" customWidth="1"/>
  </cols>
  <sheetData>
    <row r="1" spans="1:4" x14ac:dyDescent="0.2">
      <c r="A1" s="1" t="s">
        <v>0</v>
      </c>
      <c r="B1" s="1" t="s">
        <v>1</v>
      </c>
      <c r="C1" s="1"/>
      <c r="D1" s="1"/>
    </row>
    <row r="2" spans="1:4" x14ac:dyDescent="0.2">
      <c r="A2" s="2"/>
    </row>
    <row r="3" spans="1:4" x14ac:dyDescent="0.2">
      <c r="A3" s="2" t="s">
        <v>2</v>
      </c>
      <c r="B3" s="3" t="s">
        <v>3</v>
      </c>
      <c r="C3" s="3" t="s">
        <v>3</v>
      </c>
      <c r="D3" s="4"/>
    </row>
    <row r="4" spans="1:4" x14ac:dyDescent="0.2">
      <c r="A4" s="2"/>
      <c r="B4" s="3"/>
      <c r="C4" s="3"/>
      <c r="D4" s="4"/>
    </row>
    <row r="5" spans="1:4" x14ac:dyDescent="0.2">
      <c r="A5" s="2" t="s">
        <v>4</v>
      </c>
      <c r="B5" s="5" t="s">
        <v>5</v>
      </c>
      <c r="C5" s="5" t="s">
        <v>5</v>
      </c>
    </row>
    <row r="6" spans="1:4" x14ac:dyDescent="0.2">
      <c r="A6" s="2"/>
      <c r="B6" s="6"/>
      <c r="C6" s="6"/>
    </row>
    <row r="7" spans="1:4" x14ac:dyDescent="0.2">
      <c r="A7" s="7" t="s">
        <v>6</v>
      </c>
      <c r="B7" s="8"/>
      <c r="C7" s="8"/>
      <c r="D7" s="9"/>
    </row>
    <row r="8" spans="1:4" x14ac:dyDescent="0.2">
      <c r="A8" s="2" t="s">
        <v>7</v>
      </c>
      <c r="B8" s="10"/>
      <c r="C8" s="10"/>
      <c r="D8" s="11"/>
    </row>
    <row r="9" spans="1:4" x14ac:dyDescent="0.2">
      <c r="A9" s="12">
        <v>45317</v>
      </c>
      <c r="B9" s="10"/>
      <c r="C9" s="10"/>
      <c r="D9" s="11"/>
    </row>
    <row r="10" spans="1:4" x14ac:dyDescent="0.2">
      <c r="A10" s="13"/>
      <c r="B10" s="10"/>
      <c r="C10" s="10"/>
      <c r="D10" s="11"/>
    </row>
    <row r="11" spans="1:4" x14ac:dyDescent="0.2">
      <c r="A11" s="13"/>
      <c r="B11" s="10"/>
      <c r="C11" s="10"/>
      <c r="D11" s="11"/>
    </row>
    <row r="12" spans="1:4" ht="17" x14ac:dyDescent="0.2">
      <c r="A12" s="14" t="s">
        <v>8</v>
      </c>
      <c r="B12" s="15">
        <v>5100</v>
      </c>
      <c r="C12" s="15"/>
      <c r="D12" s="16" t="s">
        <v>9</v>
      </c>
    </row>
    <row r="13" spans="1:4" x14ac:dyDescent="0.2">
      <c r="A13" s="14"/>
      <c r="B13" s="15"/>
      <c r="C13" s="15"/>
      <c r="D13" s="16"/>
    </row>
    <row r="14" spans="1:4" x14ac:dyDescent="0.2">
      <c r="A14" s="14"/>
      <c r="B14" s="15"/>
      <c r="C14" s="15"/>
      <c r="D14" s="16"/>
    </row>
    <row r="15" spans="1:4" x14ac:dyDescent="0.2">
      <c r="A15" s="17" t="s">
        <v>10</v>
      </c>
      <c r="B15" s="15"/>
      <c r="C15" s="15"/>
      <c r="D15" s="16"/>
    </row>
    <row r="16" spans="1:4" x14ac:dyDescent="0.2">
      <c r="A16" s="14"/>
      <c r="B16" s="15"/>
      <c r="C16" s="15"/>
      <c r="D16" s="16"/>
    </row>
    <row r="17" spans="1:4" ht="17" x14ac:dyDescent="0.2">
      <c r="A17" s="14" t="s">
        <v>11</v>
      </c>
      <c r="B17" s="15">
        <f>-B82</f>
        <v>-1500</v>
      </c>
      <c r="C17" s="15"/>
      <c r="D17" s="16" t="s">
        <v>9</v>
      </c>
    </row>
    <row r="18" spans="1:4" x14ac:dyDescent="0.2">
      <c r="A18" s="14"/>
      <c r="B18" s="15"/>
      <c r="C18" s="15"/>
      <c r="D18" s="16"/>
    </row>
    <row r="19" spans="1:4" x14ac:dyDescent="0.2">
      <c r="A19" s="4"/>
      <c r="B19" s="10"/>
      <c r="C19" s="10"/>
    </row>
    <row r="20" spans="1:4" x14ac:dyDescent="0.2">
      <c r="A20" s="18" t="s">
        <v>12</v>
      </c>
      <c r="B20" s="19">
        <f>B12-B82</f>
        <v>3600</v>
      </c>
      <c r="C20" s="19"/>
      <c r="D20" s="20"/>
    </row>
    <row r="21" spans="1:4" x14ac:dyDescent="0.2">
      <c r="A21" s="2"/>
    </row>
    <row r="22" spans="1:4" x14ac:dyDescent="0.2">
      <c r="A22" s="2"/>
    </row>
    <row r="23" spans="1:4" x14ac:dyDescent="0.2">
      <c r="A23" s="7" t="s">
        <v>13</v>
      </c>
      <c r="B23" s="7"/>
      <c r="C23" s="7"/>
      <c r="D23" s="21"/>
    </row>
    <row r="24" spans="1:4" ht="17" thickBot="1" x14ac:dyDescent="0.25">
      <c r="B24" s="3"/>
      <c r="C24" s="3"/>
      <c r="D24" s="22"/>
    </row>
    <row r="25" spans="1:4" x14ac:dyDescent="0.2">
      <c r="A25" s="2" t="s">
        <v>14</v>
      </c>
      <c r="B25" s="23">
        <v>45291</v>
      </c>
      <c r="C25" s="24">
        <v>44926</v>
      </c>
      <c r="D25" s="25"/>
    </row>
    <row r="26" spans="1:4" x14ac:dyDescent="0.2">
      <c r="A26" s="13"/>
      <c r="B26" s="26"/>
      <c r="C26" s="27"/>
      <c r="D26" s="25"/>
    </row>
    <row r="27" spans="1:4" x14ac:dyDescent="0.2">
      <c r="A27" s="2" t="s">
        <v>15</v>
      </c>
      <c r="B27" s="28"/>
      <c r="C27" s="25"/>
      <c r="D27" s="25"/>
    </row>
    <row r="28" spans="1:4" x14ac:dyDescent="0.2">
      <c r="A28" s="29"/>
      <c r="B28" s="28"/>
      <c r="C28" s="25"/>
      <c r="D28" s="29"/>
    </row>
    <row r="29" spans="1:4" x14ac:dyDescent="0.2">
      <c r="A29" s="13"/>
      <c r="B29" s="28"/>
      <c r="C29" s="25"/>
      <c r="D29" s="25"/>
    </row>
    <row r="30" spans="1:4" ht="17" x14ac:dyDescent="0.2">
      <c r="A30" s="14" t="s">
        <v>16</v>
      </c>
      <c r="B30" s="30">
        <v>2411.0239999999999</v>
      </c>
      <c r="C30" s="31">
        <v>2487.1460000000002</v>
      </c>
      <c r="D30" s="16" t="s">
        <v>17</v>
      </c>
    </row>
    <row r="31" spans="1:4" x14ac:dyDescent="0.2">
      <c r="A31" s="14" t="s">
        <v>18</v>
      </c>
      <c r="B31" s="30"/>
      <c r="C31" s="31"/>
      <c r="D31" s="16"/>
    </row>
    <row r="32" spans="1:4" ht="17" x14ac:dyDescent="0.2">
      <c r="A32" s="1" t="s">
        <v>19</v>
      </c>
      <c r="B32" s="30">
        <v>-579.05799999999999</v>
      </c>
      <c r="C32" s="31">
        <v>-1078.0889999999999</v>
      </c>
      <c r="D32" s="16" t="s">
        <v>17</v>
      </c>
    </row>
    <row r="33" spans="1:4" x14ac:dyDescent="0.2">
      <c r="A33" s="14"/>
      <c r="B33" s="30"/>
      <c r="C33" s="31"/>
      <c r="D33" s="11"/>
    </row>
    <row r="34" spans="1:4" x14ac:dyDescent="0.2">
      <c r="A34" s="1" t="s">
        <v>20</v>
      </c>
      <c r="B34" s="30"/>
      <c r="C34" s="31"/>
      <c r="D34" s="11"/>
    </row>
    <row r="35" spans="1:4" x14ac:dyDescent="0.2">
      <c r="A35" s="14"/>
      <c r="B35" s="30"/>
      <c r="C35" s="31"/>
      <c r="D35" s="11"/>
    </row>
    <row r="36" spans="1:4" x14ac:dyDescent="0.2">
      <c r="A36" s="14" t="s">
        <v>21</v>
      </c>
      <c r="B36" s="30"/>
      <c r="C36" s="31"/>
      <c r="D36" s="16"/>
    </row>
    <row r="37" spans="1:4" x14ac:dyDescent="0.2">
      <c r="A37" s="14" t="s">
        <v>22</v>
      </c>
      <c r="B37" s="30"/>
      <c r="C37" s="31"/>
      <c r="D37" s="11"/>
    </row>
    <row r="38" spans="1:4" x14ac:dyDescent="0.2">
      <c r="A38" s="14"/>
      <c r="B38" s="30"/>
      <c r="C38" s="31"/>
      <c r="D38" s="11"/>
    </row>
    <row r="39" spans="1:4" x14ac:dyDescent="0.2">
      <c r="A39" s="14" t="s">
        <v>23</v>
      </c>
      <c r="B39" s="30"/>
      <c r="C39" s="31"/>
      <c r="D39" s="11"/>
    </row>
    <row r="40" spans="1:4" x14ac:dyDescent="0.2">
      <c r="A40" s="14" t="s">
        <v>24</v>
      </c>
      <c r="B40" s="30"/>
      <c r="C40" s="31"/>
      <c r="D40" s="16"/>
    </row>
    <row r="41" spans="1:4" x14ac:dyDescent="0.2">
      <c r="A41" s="14" t="s">
        <v>25</v>
      </c>
      <c r="B41" s="30"/>
      <c r="C41" s="31"/>
      <c r="D41" s="11"/>
    </row>
    <row r="42" spans="1:4" x14ac:dyDescent="0.2">
      <c r="A42" s="14" t="s">
        <v>26</v>
      </c>
      <c r="B42" s="30"/>
      <c r="C42" s="31"/>
      <c r="D42" s="11"/>
    </row>
    <row r="43" spans="1:4" x14ac:dyDescent="0.2">
      <c r="A43" s="14"/>
      <c r="B43" s="30"/>
      <c r="C43" s="31"/>
      <c r="D43" s="11"/>
    </row>
    <row r="44" spans="1:4" x14ac:dyDescent="0.2">
      <c r="A44" s="14" t="s">
        <v>27</v>
      </c>
      <c r="B44" s="30"/>
      <c r="C44" s="31"/>
      <c r="D44" s="16"/>
    </row>
    <row r="45" spans="1:4" x14ac:dyDescent="0.2">
      <c r="A45" s="14" t="s">
        <v>28</v>
      </c>
      <c r="B45" s="30"/>
      <c r="C45" s="31"/>
      <c r="D45" s="11"/>
    </row>
    <row r="46" spans="1:4" x14ac:dyDescent="0.2">
      <c r="A46" s="14" t="s">
        <v>29</v>
      </c>
      <c r="B46" s="30"/>
      <c r="C46" s="31"/>
      <c r="D46" s="16"/>
    </row>
    <row r="47" spans="1:4" ht="17" x14ac:dyDescent="0.2">
      <c r="A47" s="14" t="s">
        <v>30</v>
      </c>
      <c r="B47" s="30">
        <v>400.38600000000002</v>
      </c>
      <c r="C47" s="31">
        <v>415.84800000000001</v>
      </c>
      <c r="D47" s="16" t="s">
        <v>31</v>
      </c>
    </row>
    <row r="48" spans="1:4" x14ac:dyDescent="0.2">
      <c r="A48" s="14"/>
      <c r="B48" s="30"/>
      <c r="C48" s="31"/>
      <c r="D48" s="11"/>
    </row>
    <row r="49" spans="1:4" ht="17" x14ac:dyDescent="0.2">
      <c r="A49" s="14" t="s">
        <v>32</v>
      </c>
      <c r="B49" s="30">
        <v>0</v>
      </c>
      <c r="C49" s="31">
        <v>1.0820000000000001</v>
      </c>
      <c r="D49" s="16" t="s">
        <v>31</v>
      </c>
    </row>
    <row r="50" spans="1:4" x14ac:dyDescent="0.2">
      <c r="A50" s="14"/>
      <c r="B50" s="30"/>
      <c r="C50" s="31"/>
      <c r="D50" s="11"/>
    </row>
    <row r="51" spans="1:4" x14ac:dyDescent="0.2">
      <c r="A51" s="14" t="s">
        <v>33</v>
      </c>
      <c r="B51" s="30">
        <f>SUM(B36:B49)</f>
        <v>400.38600000000002</v>
      </c>
      <c r="C51" s="31">
        <f>SUM(C36:C49)</f>
        <v>416.93</v>
      </c>
      <c r="D51" s="11"/>
    </row>
    <row r="52" spans="1:4" x14ac:dyDescent="0.2">
      <c r="A52" s="32"/>
      <c r="B52" s="33"/>
      <c r="C52" s="34"/>
      <c r="D52" s="35"/>
    </row>
    <row r="53" spans="1:4" x14ac:dyDescent="0.2">
      <c r="A53" s="36" t="s">
        <v>13</v>
      </c>
      <c r="B53" s="37">
        <f>B32+B51</f>
        <v>-178.67199999999997</v>
      </c>
      <c r="C53" s="38">
        <f>C32+C51</f>
        <v>-661.15899999999988</v>
      </c>
      <c r="D53" s="39"/>
    </row>
    <row r="54" spans="1:4" x14ac:dyDescent="0.2">
      <c r="B54" s="40"/>
      <c r="C54" s="10"/>
      <c r="D54" s="11"/>
    </row>
    <row r="55" spans="1:4" x14ac:dyDescent="0.2">
      <c r="B55" s="41"/>
      <c r="C55" s="3"/>
      <c r="D55" s="10"/>
    </row>
    <row r="56" spans="1:4" x14ac:dyDescent="0.2">
      <c r="A56" s="42" t="s">
        <v>34</v>
      </c>
      <c r="B56" s="43">
        <f>ROUND((B20/B30),1)</f>
        <v>1.5</v>
      </c>
      <c r="C56" s="44">
        <f>ROUND((B20/C30),1)</f>
        <v>1.4</v>
      </c>
      <c r="D56" s="10"/>
    </row>
    <row r="57" spans="1:4" x14ac:dyDescent="0.2">
      <c r="A57" s="42" t="s">
        <v>35</v>
      </c>
      <c r="B57" s="45" t="s">
        <v>36</v>
      </c>
      <c r="C57" s="46" t="s">
        <v>36</v>
      </c>
      <c r="D57" s="10"/>
    </row>
    <row r="58" spans="1:4" x14ac:dyDescent="0.2">
      <c r="A58" s="42" t="s">
        <v>37</v>
      </c>
      <c r="B58" s="45" t="s">
        <v>36</v>
      </c>
      <c r="C58" s="46" t="s">
        <v>36</v>
      </c>
      <c r="D58" s="10"/>
    </row>
    <row r="59" spans="1:4" ht="17" thickBot="1" x14ac:dyDescent="0.25">
      <c r="B59" s="47"/>
    </row>
    <row r="61" spans="1:4" x14ac:dyDescent="0.2">
      <c r="A61" s="7" t="s">
        <v>38</v>
      </c>
      <c r="B61" s="8"/>
      <c r="C61" s="8"/>
      <c r="D61" s="9"/>
    </row>
    <row r="62" spans="1:4" x14ac:dyDescent="0.2">
      <c r="D62" s="10"/>
    </row>
    <row r="63" spans="1:4" x14ac:dyDescent="0.2">
      <c r="A63" s="14" t="s">
        <v>39</v>
      </c>
    </row>
    <row r="64" spans="1:4" x14ac:dyDescent="0.2">
      <c r="A64" s="14" t="s">
        <v>40</v>
      </c>
    </row>
    <row r="65" spans="1:4" x14ac:dyDescent="0.2">
      <c r="A65" t="s">
        <v>41</v>
      </c>
    </row>
    <row r="66" spans="1:4" x14ac:dyDescent="0.2">
      <c r="A66" t="s">
        <v>42</v>
      </c>
    </row>
    <row r="67" spans="1:4" x14ac:dyDescent="0.2">
      <c r="D67" s="11"/>
    </row>
    <row r="68" spans="1:4" x14ac:dyDescent="0.2">
      <c r="A68" s="48"/>
      <c r="B68" s="48"/>
      <c r="C68" s="48"/>
      <c r="D68" s="9"/>
    </row>
    <row r="69" spans="1:4" x14ac:dyDescent="0.2">
      <c r="D69" s="49"/>
    </row>
    <row r="70" spans="1:4" x14ac:dyDescent="0.2">
      <c r="D70" s="49"/>
    </row>
    <row r="71" spans="1:4" x14ac:dyDescent="0.2">
      <c r="B71" s="3" t="s">
        <v>3</v>
      </c>
      <c r="C71" s="3"/>
    </row>
    <row r="72" spans="1:4" x14ac:dyDescent="0.2">
      <c r="B72" s="3"/>
      <c r="C72" s="3"/>
    </row>
    <row r="73" spans="1:4" x14ac:dyDescent="0.2">
      <c r="B73" s="5" t="s">
        <v>5</v>
      </c>
      <c r="C73" s="5"/>
    </row>
    <row r="74" spans="1:4" x14ac:dyDescent="0.2">
      <c r="B74" s="5"/>
      <c r="C74" s="5"/>
    </row>
    <row r="75" spans="1:4" x14ac:dyDescent="0.2">
      <c r="B75" s="50">
        <v>45317</v>
      </c>
      <c r="C75" s="50"/>
    </row>
    <row r="76" spans="1:4" x14ac:dyDescent="0.2">
      <c r="A76" s="2" t="s">
        <v>15</v>
      </c>
      <c r="B76" s="5"/>
      <c r="C76" s="5"/>
    </row>
    <row r="77" spans="1:4" x14ac:dyDescent="0.2">
      <c r="A77" s="51"/>
      <c r="B77" s="5"/>
      <c r="C77" s="5"/>
    </row>
    <row r="79" spans="1:4" ht="17" x14ac:dyDescent="0.2">
      <c r="A79" s="14" t="s">
        <v>43</v>
      </c>
      <c r="B79" s="15">
        <v>1500</v>
      </c>
      <c r="C79" s="15"/>
      <c r="D79" s="16" t="s">
        <v>44</v>
      </c>
    </row>
    <row r="80" spans="1:4" x14ac:dyDescent="0.2">
      <c r="A80" s="14" t="s">
        <v>45</v>
      </c>
      <c r="B80" s="15"/>
      <c r="C80" s="15"/>
      <c r="D80" s="16"/>
    </row>
    <row r="81" spans="1:10" x14ac:dyDescent="0.2">
      <c r="A81" t="s">
        <v>46</v>
      </c>
      <c r="B81" s="34"/>
      <c r="C81" s="52"/>
      <c r="D81" s="16"/>
    </row>
    <row r="82" spans="1:10" x14ac:dyDescent="0.2">
      <c r="A82" s="2" t="s">
        <v>11</v>
      </c>
      <c r="B82" s="53">
        <f>SUM(B79:B81)</f>
        <v>1500</v>
      </c>
      <c r="C82" s="53"/>
    </row>
    <row r="85" spans="1:10" x14ac:dyDescent="0.2">
      <c r="A85" s="54" t="s">
        <v>47</v>
      </c>
    </row>
    <row r="89" spans="1:10" x14ac:dyDescent="0.2">
      <c r="F89" s="16"/>
      <c r="G89" s="16"/>
      <c r="H89" s="16"/>
      <c r="I89" s="16"/>
      <c r="J89" s="16"/>
    </row>
    <row r="92" spans="1:10" x14ac:dyDescent="0.2">
      <c r="B92" s="55"/>
      <c r="C92" s="55"/>
    </row>
    <row r="93" spans="1:10" x14ac:dyDescent="0.2">
      <c r="B93" s="55"/>
      <c r="C93" s="55"/>
    </row>
  </sheetData>
  <sheetProtection algorithmName="SHA-512" hashValue="dy/15Fp8xjUvQVpc0u17PnyhRCwWrvdIlQkDBt2h/EeCBLfUxS9yDaXnexQ6xF1yEhnndOIYJbE/6yIHGBDEZA==" saltValue="hMHdizm61tKxZTDO9ZV85g==" spinCount="100000" sheet="1" objects="1" scenarios="1"/>
  <pageMargins left="0.7" right="0.7" top="0.75" bottom="0.75" header="0.3" footer="0.3"/>
  <pageSetup paperSize="9" scale="56" orientation="portrait" horizontalDpi="0" verticalDpi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BA50E0-2978-6F4B-A465-45353000E238}">
  <sheetPr>
    <pageSetUpPr fitToPage="1"/>
  </sheetPr>
  <dimension ref="A1:I102"/>
  <sheetViews>
    <sheetView workbookViewId="0"/>
  </sheetViews>
  <sheetFormatPr baseColWidth="10" defaultColWidth="8.83203125" defaultRowHeight="16" x14ac:dyDescent="0.2"/>
  <cols>
    <col min="1" max="1" width="39.6640625" bestFit="1" customWidth="1"/>
    <col min="2" max="2" width="12.6640625" customWidth="1"/>
    <col min="3" max="3" width="80.6640625" customWidth="1"/>
    <col min="4" max="4" width="20.5" bestFit="1" customWidth="1"/>
    <col min="5" max="9" width="10.83203125" customWidth="1"/>
  </cols>
  <sheetData>
    <row r="1" spans="1:3" x14ac:dyDescent="0.2">
      <c r="A1" s="1" t="s">
        <v>0</v>
      </c>
      <c r="B1" s="1" t="s">
        <v>176</v>
      </c>
      <c r="C1" s="1"/>
    </row>
    <row r="2" spans="1:3" x14ac:dyDescent="0.2">
      <c r="A2" s="2"/>
    </row>
    <row r="3" spans="1:3" x14ac:dyDescent="0.2">
      <c r="A3" s="2" t="s">
        <v>2</v>
      </c>
      <c r="B3" s="3" t="s">
        <v>3</v>
      </c>
      <c r="C3" s="4"/>
    </row>
    <row r="4" spans="1:3" x14ac:dyDescent="0.2">
      <c r="A4" s="2"/>
      <c r="B4" s="3"/>
      <c r="C4" s="4"/>
    </row>
    <row r="5" spans="1:3" x14ac:dyDescent="0.2">
      <c r="A5" s="2" t="s">
        <v>4</v>
      </c>
      <c r="B5" s="5" t="s">
        <v>5</v>
      </c>
    </row>
    <row r="6" spans="1:3" x14ac:dyDescent="0.2">
      <c r="A6" s="2"/>
      <c r="B6" s="6"/>
    </row>
    <row r="7" spans="1:3" x14ac:dyDescent="0.2">
      <c r="A7" s="7" t="s">
        <v>6</v>
      </c>
      <c r="B7" s="8"/>
      <c r="C7" s="9"/>
    </row>
    <row r="8" spans="1:3" x14ac:dyDescent="0.2">
      <c r="A8" s="2" t="s">
        <v>7</v>
      </c>
      <c r="B8" s="10"/>
      <c r="C8" s="11"/>
    </row>
    <row r="9" spans="1:3" x14ac:dyDescent="0.2">
      <c r="A9" s="12">
        <v>45517</v>
      </c>
      <c r="B9" s="10"/>
      <c r="C9" s="11"/>
    </row>
    <row r="10" spans="1:3" x14ac:dyDescent="0.2">
      <c r="A10" s="13"/>
      <c r="B10" s="10"/>
      <c r="C10" s="11"/>
    </row>
    <row r="11" spans="1:3" x14ac:dyDescent="0.2">
      <c r="A11" s="13"/>
      <c r="B11" s="10"/>
      <c r="C11" s="11"/>
    </row>
    <row r="12" spans="1:3" ht="68" x14ac:dyDescent="0.2">
      <c r="A12" s="14" t="s">
        <v>91</v>
      </c>
      <c r="B12" s="15">
        <v>1250000</v>
      </c>
      <c r="C12" s="16" t="s">
        <v>177</v>
      </c>
    </row>
    <row r="13" spans="1:3" x14ac:dyDescent="0.2">
      <c r="A13" s="14"/>
      <c r="B13" s="15"/>
      <c r="C13" s="16"/>
    </row>
    <row r="14" spans="1:3" x14ac:dyDescent="0.2">
      <c r="A14" s="14"/>
      <c r="B14" s="15"/>
      <c r="C14" s="16"/>
    </row>
    <row r="15" spans="1:3" hidden="1" x14ac:dyDescent="0.2">
      <c r="A15" s="17" t="s">
        <v>10</v>
      </c>
      <c r="B15" s="15"/>
      <c r="C15" s="16"/>
    </row>
    <row r="16" spans="1:3" hidden="1" x14ac:dyDescent="0.2">
      <c r="A16" s="14"/>
      <c r="B16" s="15"/>
      <c r="C16" s="16"/>
    </row>
    <row r="17" spans="1:3" hidden="1" x14ac:dyDescent="0.2">
      <c r="A17" s="14"/>
      <c r="B17" s="15"/>
      <c r="C17" s="16"/>
    </row>
    <row r="18" spans="1:3" hidden="1" x14ac:dyDescent="0.2">
      <c r="A18" s="14"/>
      <c r="B18" s="15"/>
      <c r="C18" s="16"/>
    </row>
    <row r="19" spans="1:3" x14ac:dyDescent="0.2">
      <c r="A19" s="4"/>
      <c r="B19" s="10"/>
    </row>
    <row r="20" spans="1:3" x14ac:dyDescent="0.2">
      <c r="A20" s="18" t="s">
        <v>12</v>
      </c>
      <c r="B20" s="19">
        <f>B12-B99</f>
        <v>1250000</v>
      </c>
      <c r="C20" s="20"/>
    </row>
    <row r="21" spans="1:3" x14ac:dyDescent="0.2">
      <c r="A21" s="2"/>
    </row>
    <row r="22" spans="1:3" x14ac:dyDescent="0.2">
      <c r="A22" s="2"/>
    </row>
    <row r="23" spans="1:3" x14ac:dyDescent="0.2">
      <c r="A23" s="7" t="s">
        <v>13</v>
      </c>
      <c r="B23" s="7"/>
      <c r="C23" s="21"/>
    </row>
    <row r="24" spans="1:3" x14ac:dyDescent="0.2">
      <c r="A24" s="2" t="s">
        <v>14</v>
      </c>
      <c r="B24" s="3"/>
      <c r="C24" s="22"/>
    </row>
    <row r="25" spans="1:3" x14ac:dyDescent="0.2">
      <c r="A25" s="12">
        <v>45412</v>
      </c>
      <c r="B25" s="25"/>
      <c r="C25" s="25"/>
    </row>
    <row r="26" spans="1:3" x14ac:dyDescent="0.2">
      <c r="A26" s="13"/>
      <c r="B26" s="27"/>
      <c r="C26" s="25"/>
    </row>
    <row r="27" spans="1:3" x14ac:dyDescent="0.2">
      <c r="A27" s="2" t="s">
        <v>15</v>
      </c>
      <c r="B27" s="25"/>
      <c r="C27" s="25"/>
    </row>
    <row r="28" spans="1:3" x14ac:dyDescent="0.2">
      <c r="A28" s="29"/>
      <c r="B28" s="25"/>
      <c r="C28" s="29"/>
    </row>
    <row r="29" spans="1:3" x14ac:dyDescent="0.2">
      <c r="A29" s="13"/>
      <c r="B29" s="25"/>
      <c r="C29" s="25"/>
    </row>
    <row r="30" spans="1:3" ht="17" x14ac:dyDescent="0.2">
      <c r="A30" s="14" t="s">
        <v>16</v>
      </c>
      <c r="B30" s="31">
        <v>226584</v>
      </c>
      <c r="C30" s="16" t="s">
        <v>178</v>
      </c>
    </row>
    <row r="31" spans="1:3" x14ac:dyDescent="0.2">
      <c r="A31" s="14" t="s">
        <v>18</v>
      </c>
      <c r="B31" s="31"/>
      <c r="C31" s="16"/>
    </row>
    <row r="32" spans="1:3" ht="17" x14ac:dyDescent="0.2">
      <c r="A32" s="1" t="s">
        <v>19</v>
      </c>
      <c r="B32" s="31">
        <v>18992</v>
      </c>
      <c r="C32" s="16" t="s">
        <v>178</v>
      </c>
    </row>
    <row r="33" spans="1:3" x14ac:dyDescent="0.2">
      <c r="A33" s="14"/>
      <c r="B33" s="31"/>
      <c r="C33" s="11"/>
    </row>
    <row r="34" spans="1:3" x14ac:dyDescent="0.2">
      <c r="A34" s="1" t="s">
        <v>20</v>
      </c>
      <c r="B34" s="31"/>
      <c r="C34" s="11"/>
    </row>
    <row r="35" spans="1:3" x14ac:dyDescent="0.2">
      <c r="A35" s="14"/>
      <c r="B35" s="31"/>
      <c r="C35" s="11"/>
    </row>
    <row r="36" spans="1:3" x14ac:dyDescent="0.2">
      <c r="A36" s="14" t="s">
        <v>21</v>
      </c>
      <c r="B36" s="31"/>
      <c r="C36" s="16"/>
    </row>
    <row r="37" spans="1:3" x14ac:dyDescent="0.2">
      <c r="A37" s="14" t="s">
        <v>22</v>
      </c>
      <c r="B37" s="31"/>
      <c r="C37" s="11"/>
    </row>
    <row r="38" spans="1:3" x14ac:dyDescent="0.2">
      <c r="A38" s="14"/>
      <c r="B38" s="31"/>
      <c r="C38" s="11"/>
    </row>
    <row r="39" spans="1:3" ht="34" x14ac:dyDescent="0.2">
      <c r="A39" s="16" t="s">
        <v>179</v>
      </c>
      <c r="B39" s="31">
        <v>100</v>
      </c>
      <c r="C39" s="16" t="s">
        <v>178</v>
      </c>
    </row>
    <row r="40" spans="1:3" ht="17" x14ac:dyDescent="0.2">
      <c r="A40" s="14" t="s">
        <v>180</v>
      </c>
      <c r="B40" s="31">
        <v>1559</v>
      </c>
      <c r="C40" s="16" t="s">
        <v>178</v>
      </c>
    </row>
    <row r="41" spans="1:3" ht="34" x14ac:dyDescent="0.2">
      <c r="A41" s="16" t="s">
        <v>181</v>
      </c>
      <c r="B41" s="31">
        <f>800</f>
        <v>800</v>
      </c>
      <c r="C41" s="16" t="s">
        <v>178</v>
      </c>
    </row>
    <row r="42" spans="1:3" ht="34" x14ac:dyDescent="0.2">
      <c r="A42" s="16" t="s">
        <v>182</v>
      </c>
      <c r="B42" s="31">
        <v>500</v>
      </c>
      <c r="C42" s="16" t="s">
        <v>178</v>
      </c>
    </row>
    <row r="43" spans="1:3" x14ac:dyDescent="0.2">
      <c r="A43" s="14" t="s">
        <v>25</v>
      </c>
      <c r="B43" s="31"/>
      <c r="C43" s="11"/>
    </row>
    <row r="44" spans="1:3" x14ac:dyDescent="0.2">
      <c r="A44" s="1" t="s">
        <v>82</v>
      </c>
      <c r="B44" s="31"/>
      <c r="C44" s="11"/>
    </row>
    <row r="45" spans="1:3" ht="17" x14ac:dyDescent="0.2">
      <c r="A45" s="59" t="s">
        <v>183</v>
      </c>
      <c r="B45" s="31">
        <v>848</v>
      </c>
      <c r="C45" s="16" t="s">
        <v>178</v>
      </c>
    </row>
    <row r="46" spans="1:3" ht="17" x14ac:dyDescent="0.2">
      <c r="A46" s="59" t="s">
        <v>184</v>
      </c>
      <c r="B46" s="31">
        <v>9313</v>
      </c>
      <c r="C46" s="16" t="s">
        <v>178</v>
      </c>
    </row>
    <row r="47" spans="1:3" ht="17" x14ac:dyDescent="0.2">
      <c r="A47" s="59" t="s">
        <v>193</v>
      </c>
      <c r="B47" s="31">
        <v>1521</v>
      </c>
      <c r="C47" s="16" t="s">
        <v>178</v>
      </c>
    </row>
    <row r="48" spans="1:3" ht="17" x14ac:dyDescent="0.2">
      <c r="A48" s="59" t="s">
        <v>185</v>
      </c>
      <c r="B48" s="31">
        <v>646</v>
      </c>
      <c r="C48" s="16" t="s">
        <v>178</v>
      </c>
    </row>
    <row r="49" spans="1:3" x14ac:dyDescent="0.2">
      <c r="A49" s="14"/>
      <c r="B49" s="31"/>
      <c r="C49" s="11"/>
    </row>
    <row r="50" spans="1:3" x14ac:dyDescent="0.2">
      <c r="A50" s="14" t="s">
        <v>27</v>
      </c>
      <c r="B50" s="31"/>
      <c r="C50" s="16"/>
    </row>
    <row r="51" spans="1:3" x14ac:dyDescent="0.2">
      <c r="A51" s="14" t="s">
        <v>28</v>
      </c>
      <c r="B51" s="31"/>
      <c r="C51" s="11"/>
    </row>
    <row r="52" spans="1:3" x14ac:dyDescent="0.2">
      <c r="A52" s="14" t="s">
        <v>29</v>
      </c>
      <c r="B52" s="31"/>
      <c r="C52" s="16"/>
    </row>
    <row r="53" spans="1:3" ht="34" x14ac:dyDescent="0.2">
      <c r="A53" s="14" t="s">
        <v>30</v>
      </c>
      <c r="B53" s="31">
        <f>28727+14261</f>
        <v>42988</v>
      </c>
      <c r="C53" s="16" t="s">
        <v>194</v>
      </c>
    </row>
    <row r="54" spans="1:3" x14ac:dyDescent="0.2">
      <c r="A54" s="14"/>
      <c r="B54" s="31"/>
      <c r="C54" s="11"/>
    </row>
    <row r="55" spans="1:3" ht="17" x14ac:dyDescent="0.2">
      <c r="A55" s="14" t="s">
        <v>32</v>
      </c>
      <c r="B55" s="31">
        <f>1583+3836</f>
        <v>5419</v>
      </c>
      <c r="C55" s="16" t="s">
        <v>178</v>
      </c>
    </row>
    <row r="56" spans="1:3" x14ac:dyDescent="0.2">
      <c r="A56" s="14"/>
      <c r="B56" s="31"/>
      <c r="C56" s="11"/>
    </row>
    <row r="57" spans="1:3" x14ac:dyDescent="0.2">
      <c r="A57" s="14" t="s">
        <v>33</v>
      </c>
      <c r="B57" s="31">
        <f>SUM(B36:B55)</f>
        <v>63694</v>
      </c>
      <c r="C57" s="11"/>
    </row>
    <row r="58" spans="1:3" x14ac:dyDescent="0.2">
      <c r="A58" s="32"/>
      <c r="B58" s="34"/>
      <c r="C58" s="35"/>
    </row>
    <row r="59" spans="1:3" x14ac:dyDescent="0.2">
      <c r="A59" s="36" t="s">
        <v>13</v>
      </c>
      <c r="B59" s="38">
        <f>B32+B57</f>
        <v>82686</v>
      </c>
      <c r="C59" s="39"/>
    </row>
    <row r="60" spans="1:3" x14ac:dyDescent="0.2">
      <c r="B60" s="10"/>
      <c r="C60" s="11"/>
    </row>
    <row r="61" spans="1:3" x14ac:dyDescent="0.2">
      <c r="B61" s="3"/>
      <c r="C61" s="10"/>
    </row>
    <row r="62" spans="1:3" x14ac:dyDescent="0.2">
      <c r="A62" s="42" t="s">
        <v>34</v>
      </c>
      <c r="B62" s="58">
        <f>ROUND((B20/B30),1)</f>
        <v>5.5</v>
      </c>
      <c r="C62" s="10"/>
    </row>
    <row r="63" spans="1:3" x14ac:dyDescent="0.2">
      <c r="A63" s="42" t="s">
        <v>35</v>
      </c>
      <c r="B63" s="58">
        <f>ROUND((B20/B32),1)</f>
        <v>65.8</v>
      </c>
      <c r="C63" s="10"/>
    </row>
    <row r="64" spans="1:3" x14ac:dyDescent="0.2">
      <c r="A64" s="42" t="s">
        <v>37</v>
      </c>
      <c r="B64" s="58">
        <f>ROUND((B20/B59),1)</f>
        <v>15.1</v>
      </c>
      <c r="C64" s="10"/>
    </row>
    <row r="67" spans="1:3" x14ac:dyDescent="0.2">
      <c r="A67" s="7" t="s">
        <v>38</v>
      </c>
      <c r="B67" s="8"/>
      <c r="C67" s="9"/>
    </row>
    <row r="68" spans="1:3" x14ac:dyDescent="0.2">
      <c r="C68" s="10"/>
    </row>
    <row r="69" spans="1:3" x14ac:dyDescent="0.2">
      <c r="A69" t="s">
        <v>186</v>
      </c>
      <c r="C69" s="10"/>
    </row>
    <row r="70" spans="1:3" x14ac:dyDescent="0.2">
      <c r="A70" s="14" t="s">
        <v>187</v>
      </c>
    </row>
    <row r="71" spans="1:3" x14ac:dyDescent="0.2">
      <c r="A71" s="14" t="s">
        <v>188</v>
      </c>
    </row>
    <row r="72" spans="1:3" x14ac:dyDescent="0.2">
      <c r="A72" s="14" t="s">
        <v>189</v>
      </c>
    </row>
    <row r="73" spans="1:3" x14ac:dyDescent="0.2">
      <c r="A73" t="s">
        <v>190</v>
      </c>
    </row>
    <row r="74" spans="1:3" x14ac:dyDescent="0.2">
      <c r="A74" s="14" t="s">
        <v>191</v>
      </c>
    </row>
    <row r="75" spans="1:3" x14ac:dyDescent="0.2">
      <c r="A75" s="14" t="s">
        <v>192</v>
      </c>
    </row>
    <row r="76" spans="1:3" x14ac:dyDescent="0.2">
      <c r="C76" s="11"/>
    </row>
    <row r="77" spans="1:3" x14ac:dyDescent="0.2">
      <c r="A77" s="48"/>
      <c r="B77" s="48"/>
      <c r="C77" s="9"/>
    </row>
    <row r="78" spans="1:3" x14ac:dyDescent="0.2">
      <c r="C78" s="49"/>
    </row>
    <row r="79" spans="1:3" x14ac:dyDescent="0.2">
      <c r="C79" s="49"/>
    </row>
    <row r="80" spans="1:3" hidden="1" x14ac:dyDescent="0.2">
      <c r="B80" s="3" t="s">
        <v>3</v>
      </c>
    </row>
    <row r="81" spans="1:3" hidden="1" x14ac:dyDescent="0.2">
      <c r="B81" s="3"/>
    </row>
    <row r="82" spans="1:3" hidden="1" x14ac:dyDescent="0.2">
      <c r="B82" s="5" t="s">
        <v>5</v>
      </c>
    </row>
    <row r="83" spans="1:3" hidden="1" x14ac:dyDescent="0.2">
      <c r="B83" s="5"/>
    </row>
    <row r="84" spans="1:3" hidden="1" x14ac:dyDescent="0.2">
      <c r="B84" s="50" t="s">
        <v>88</v>
      </c>
    </row>
    <row r="85" spans="1:3" hidden="1" x14ac:dyDescent="0.2">
      <c r="A85" s="2" t="s">
        <v>15</v>
      </c>
      <c r="B85" s="5"/>
    </row>
    <row r="86" spans="1:3" hidden="1" x14ac:dyDescent="0.2">
      <c r="A86" s="51"/>
      <c r="B86" s="5"/>
    </row>
    <row r="87" spans="1:3" hidden="1" x14ac:dyDescent="0.2"/>
    <row r="88" spans="1:3" ht="17" hidden="1" x14ac:dyDescent="0.2">
      <c r="A88" s="14" t="s">
        <v>62</v>
      </c>
      <c r="B88" s="15">
        <v>0</v>
      </c>
      <c r="C88" s="16" t="s">
        <v>89</v>
      </c>
    </row>
    <row r="89" spans="1:3" hidden="1" x14ac:dyDescent="0.2">
      <c r="A89" s="14" t="s">
        <v>45</v>
      </c>
      <c r="B89" s="15"/>
      <c r="C89" s="16"/>
    </row>
    <row r="90" spans="1:3" hidden="1" x14ac:dyDescent="0.2">
      <c r="A90" t="s">
        <v>46</v>
      </c>
      <c r="B90" s="34"/>
      <c r="C90" s="16"/>
    </row>
    <row r="91" spans="1:3" hidden="1" x14ac:dyDescent="0.2">
      <c r="A91" s="2" t="s">
        <v>74</v>
      </c>
      <c r="B91" s="53">
        <f>SUM(B88:B90)</f>
        <v>0</v>
      </c>
    </row>
    <row r="94" spans="1:3" x14ac:dyDescent="0.2">
      <c r="A94" s="54" t="s">
        <v>47</v>
      </c>
    </row>
    <row r="98" spans="2:9" x14ac:dyDescent="0.2">
      <c r="E98" s="16"/>
      <c r="F98" s="16"/>
      <c r="G98" s="16"/>
      <c r="H98" s="16"/>
      <c r="I98" s="16"/>
    </row>
    <row r="101" spans="2:9" x14ac:dyDescent="0.2">
      <c r="B101" s="55"/>
    </row>
    <row r="102" spans="2:9" x14ac:dyDescent="0.2">
      <c r="B102" s="55"/>
    </row>
  </sheetData>
  <sheetProtection algorithmName="SHA-512" hashValue="LWiNmSMmj/Y7qiWHO5+EXyWF9qdx6v0Dt+6WuhkM57GinLcrNW8H3w7HTT+W6b5FdTLMu126fFt3xrsmlQYZrA==" saltValue="uDA6IHq1pepXSCwrN0/lvA==" spinCount="100000" sheet="1" objects="1" scenarios="1"/>
  <pageMargins left="0.7" right="0.7" top="0.75" bottom="0.75" header="0.3" footer="0.3"/>
  <pageSetup paperSize="9" scale="56" orientation="portrait" horizontalDpi="0" verticalDpi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34D58E-8511-714E-A397-C5CBFC2BEF4C}">
  <sheetPr>
    <pageSetUpPr fitToPage="1"/>
  </sheetPr>
  <dimension ref="A1:I94"/>
  <sheetViews>
    <sheetView workbookViewId="0"/>
  </sheetViews>
  <sheetFormatPr baseColWidth="10" defaultColWidth="8.83203125" defaultRowHeight="16" x14ac:dyDescent="0.2"/>
  <cols>
    <col min="1" max="1" width="39.6640625" bestFit="1" customWidth="1"/>
    <col min="2" max="2" width="12.6640625" customWidth="1"/>
    <col min="3" max="3" width="80.6640625" customWidth="1"/>
    <col min="4" max="4" width="20.5" bestFit="1" customWidth="1"/>
    <col min="5" max="9" width="10.83203125" customWidth="1"/>
  </cols>
  <sheetData>
    <row r="1" spans="1:3" x14ac:dyDescent="0.2">
      <c r="A1" s="1" t="s">
        <v>0</v>
      </c>
      <c r="B1" s="1" t="s">
        <v>195</v>
      </c>
      <c r="C1" s="1"/>
    </row>
    <row r="2" spans="1:3" x14ac:dyDescent="0.2">
      <c r="A2" s="2"/>
    </row>
    <row r="3" spans="1:3" x14ac:dyDescent="0.2">
      <c r="A3" s="2" t="s">
        <v>2</v>
      </c>
      <c r="B3" s="3" t="s">
        <v>3</v>
      </c>
      <c r="C3" s="4"/>
    </row>
    <row r="4" spans="1:3" x14ac:dyDescent="0.2">
      <c r="A4" s="2"/>
      <c r="B4" s="3"/>
      <c r="C4" s="4"/>
    </row>
    <row r="5" spans="1:3" x14ac:dyDescent="0.2">
      <c r="A5" s="2" t="s">
        <v>4</v>
      </c>
      <c r="B5" s="5" t="s">
        <v>5</v>
      </c>
    </row>
    <row r="6" spans="1:3" x14ac:dyDescent="0.2">
      <c r="A6" s="2"/>
      <c r="B6" s="6"/>
    </row>
    <row r="7" spans="1:3" x14ac:dyDescent="0.2">
      <c r="A7" s="7" t="s">
        <v>6</v>
      </c>
      <c r="B7" s="8"/>
      <c r="C7" s="9"/>
    </row>
    <row r="8" spans="1:3" x14ac:dyDescent="0.2">
      <c r="A8" s="2" t="s">
        <v>7</v>
      </c>
      <c r="B8" s="10"/>
      <c r="C8" s="11"/>
    </row>
    <row r="9" spans="1:3" x14ac:dyDescent="0.2">
      <c r="A9" s="12">
        <v>45540</v>
      </c>
      <c r="B9" s="10"/>
      <c r="C9" s="11"/>
    </row>
    <row r="10" spans="1:3" x14ac:dyDescent="0.2">
      <c r="A10" s="13"/>
      <c r="B10" s="10"/>
      <c r="C10" s="11"/>
    </row>
    <row r="11" spans="1:3" x14ac:dyDescent="0.2">
      <c r="A11" s="13"/>
      <c r="B11" s="10"/>
      <c r="C11" s="11"/>
    </row>
    <row r="12" spans="1:3" ht="17" x14ac:dyDescent="0.2">
      <c r="A12" s="14" t="s">
        <v>8</v>
      </c>
      <c r="B12" s="15">
        <v>200000</v>
      </c>
      <c r="C12" s="16" t="s">
        <v>196</v>
      </c>
    </row>
    <row r="13" spans="1:3" x14ac:dyDescent="0.2">
      <c r="A13" s="14"/>
      <c r="B13" s="15"/>
      <c r="C13" s="16"/>
    </row>
    <row r="14" spans="1:3" hidden="1" x14ac:dyDescent="0.2">
      <c r="A14" s="14"/>
      <c r="B14" s="15"/>
      <c r="C14" s="16"/>
    </row>
    <row r="15" spans="1:3" hidden="1" x14ac:dyDescent="0.2">
      <c r="A15" s="17" t="s">
        <v>10</v>
      </c>
      <c r="B15" s="15"/>
      <c r="C15" s="16"/>
    </row>
    <row r="16" spans="1:3" hidden="1" x14ac:dyDescent="0.2">
      <c r="A16" s="14"/>
      <c r="B16" s="15"/>
      <c r="C16" s="16"/>
    </row>
    <row r="17" spans="1:3" hidden="1" x14ac:dyDescent="0.2">
      <c r="A17" s="14"/>
      <c r="B17" s="15"/>
      <c r="C17" s="16"/>
    </row>
    <row r="18" spans="1:3" hidden="1" x14ac:dyDescent="0.2">
      <c r="A18" s="14"/>
      <c r="B18" s="15"/>
      <c r="C18" s="16"/>
    </row>
    <row r="19" spans="1:3" x14ac:dyDescent="0.2">
      <c r="A19" s="4"/>
      <c r="B19" s="10"/>
    </row>
    <row r="20" spans="1:3" x14ac:dyDescent="0.2">
      <c r="A20" s="18" t="s">
        <v>12</v>
      </c>
      <c r="B20" s="19">
        <f>B12-B91</f>
        <v>200000</v>
      </c>
      <c r="C20" s="20"/>
    </row>
    <row r="21" spans="1:3" x14ac:dyDescent="0.2">
      <c r="A21" s="2"/>
    </row>
    <row r="22" spans="1:3" x14ac:dyDescent="0.2">
      <c r="A22" s="2"/>
    </row>
    <row r="23" spans="1:3" x14ac:dyDescent="0.2">
      <c r="A23" s="7" t="s">
        <v>13</v>
      </c>
      <c r="B23" s="7"/>
      <c r="C23" s="21"/>
    </row>
    <row r="24" spans="1:3" x14ac:dyDescent="0.2">
      <c r="A24" s="2" t="s">
        <v>14</v>
      </c>
      <c r="B24" s="3"/>
      <c r="C24" s="22"/>
    </row>
    <row r="25" spans="1:3" x14ac:dyDescent="0.2">
      <c r="A25" s="12">
        <v>45291</v>
      </c>
      <c r="B25" s="25"/>
      <c r="C25" s="25"/>
    </row>
    <row r="26" spans="1:3" x14ac:dyDescent="0.2">
      <c r="A26" s="13"/>
      <c r="B26" s="27"/>
      <c r="C26" s="25"/>
    </row>
    <row r="27" spans="1:3" x14ac:dyDescent="0.2">
      <c r="A27" s="2" t="s">
        <v>15</v>
      </c>
      <c r="B27" s="25"/>
      <c r="C27" s="25"/>
    </row>
    <row r="28" spans="1:3" x14ac:dyDescent="0.2">
      <c r="A28" s="29"/>
      <c r="B28" s="25"/>
      <c r="C28" s="29"/>
    </row>
    <row r="29" spans="1:3" x14ac:dyDescent="0.2">
      <c r="A29" s="13"/>
      <c r="B29" s="25"/>
      <c r="C29" s="25"/>
    </row>
    <row r="30" spans="1:3" ht="17" x14ac:dyDescent="0.2">
      <c r="A30" s="14" t="s">
        <v>16</v>
      </c>
      <c r="B30" s="31">
        <v>55000</v>
      </c>
      <c r="C30" s="16" t="s">
        <v>197</v>
      </c>
    </row>
    <row r="31" spans="1:3" x14ac:dyDescent="0.2">
      <c r="A31" s="14" t="s">
        <v>18</v>
      </c>
      <c r="B31" s="79"/>
      <c r="C31" s="16"/>
    </row>
    <row r="32" spans="1:3" x14ac:dyDescent="0.2">
      <c r="A32" s="1" t="s">
        <v>19</v>
      </c>
      <c r="B32" s="79"/>
      <c r="C32" s="16"/>
    </row>
    <row r="33" spans="1:3" ht="17" x14ac:dyDescent="0.2">
      <c r="A33" s="1" t="s">
        <v>198</v>
      </c>
      <c r="B33" s="31">
        <v>19000</v>
      </c>
      <c r="C33" s="16" t="s">
        <v>197</v>
      </c>
    </row>
    <row r="34" spans="1:3" x14ac:dyDescent="0.2">
      <c r="A34" s="1"/>
      <c r="B34" s="79"/>
      <c r="C34" s="11"/>
    </row>
    <row r="35" spans="1:3" x14ac:dyDescent="0.2">
      <c r="A35" s="1" t="s">
        <v>20</v>
      </c>
      <c r="B35" s="79"/>
      <c r="C35" s="11"/>
    </row>
    <row r="36" spans="1:3" x14ac:dyDescent="0.2">
      <c r="A36" s="14"/>
      <c r="B36" s="79"/>
      <c r="C36" s="11"/>
    </row>
    <row r="37" spans="1:3" x14ac:dyDescent="0.2">
      <c r="A37" s="14" t="s">
        <v>21</v>
      </c>
      <c r="B37" s="79"/>
      <c r="C37" s="16"/>
    </row>
    <row r="38" spans="1:3" x14ac:dyDescent="0.2">
      <c r="A38" s="14" t="s">
        <v>22</v>
      </c>
      <c r="B38" s="79"/>
      <c r="C38" s="11"/>
    </row>
    <row r="39" spans="1:3" x14ac:dyDescent="0.2">
      <c r="A39" s="14"/>
      <c r="B39" s="79"/>
      <c r="C39" s="11"/>
    </row>
    <row r="40" spans="1:3" x14ac:dyDescent="0.2">
      <c r="A40" s="14" t="s">
        <v>23</v>
      </c>
      <c r="B40" s="79"/>
      <c r="C40" s="11"/>
    </row>
    <row r="41" spans="1:3" x14ac:dyDescent="0.2">
      <c r="A41" s="14" t="s">
        <v>24</v>
      </c>
      <c r="B41" s="79"/>
      <c r="C41" s="16"/>
    </row>
    <row r="42" spans="1:3" x14ac:dyDescent="0.2">
      <c r="A42" s="14" t="s">
        <v>25</v>
      </c>
      <c r="B42" s="79"/>
      <c r="C42" s="11"/>
    </row>
    <row r="43" spans="1:3" x14ac:dyDescent="0.2">
      <c r="A43" s="14" t="s">
        <v>26</v>
      </c>
      <c r="B43" s="79"/>
      <c r="C43" s="11"/>
    </row>
    <row r="44" spans="1:3" x14ac:dyDescent="0.2">
      <c r="A44" s="14"/>
      <c r="B44" s="79"/>
      <c r="C44" s="11"/>
    </row>
    <row r="45" spans="1:3" x14ac:dyDescent="0.2">
      <c r="A45" s="14" t="s">
        <v>27</v>
      </c>
      <c r="B45" s="79"/>
      <c r="C45" s="16"/>
    </row>
    <row r="46" spans="1:3" x14ac:dyDescent="0.2">
      <c r="A46" s="14" t="s">
        <v>28</v>
      </c>
      <c r="B46" s="79"/>
      <c r="C46" s="11"/>
    </row>
    <row r="47" spans="1:3" x14ac:dyDescent="0.2">
      <c r="A47" s="14" t="s">
        <v>29</v>
      </c>
      <c r="B47" s="79"/>
      <c r="C47" s="16"/>
    </row>
    <row r="48" spans="1:3" x14ac:dyDescent="0.2">
      <c r="A48" s="14" t="s">
        <v>30</v>
      </c>
      <c r="B48" s="79"/>
      <c r="C48" s="16"/>
    </row>
    <row r="49" spans="1:3" x14ac:dyDescent="0.2">
      <c r="A49" s="14"/>
      <c r="B49" s="79"/>
      <c r="C49" s="11"/>
    </row>
    <row r="50" spans="1:3" x14ac:dyDescent="0.2">
      <c r="A50" s="14" t="s">
        <v>32</v>
      </c>
      <c r="B50" s="79"/>
      <c r="C50" s="16"/>
    </row>
    <row r="51" spans="1:3" x14ac:dyDescent="0.2">
      <c r="A51" s="14"/>
      <c r="B51" s="79"/>
      <c r="C51" s="11"/>
    </row>
    <row r="52" spans="1:3" x14ac:dyDescent="0.2">
      <c r="A52" s="14" t="s">
        <v>33</v>
      </c>
      <c r="B52" s="79"/>
      <c r="C52" s="11"/>
    </row>
    <row r="53" spans="1:3" x14ac:dyDescent="0.2">
      <c r="A53" s="32"/>
      <c r="B53" s="34"/>
      <c r="C53" s="35"/>
    </row>
    <row r="54" spans="1:3" ht="17" x14ac:dyDescent="0.2">
      <c r="A54" s="36" t="s">
        <v>13</v>
      </c>
      <c r="B54" s="38">
        <v>21000</v>
      </c>
      <c r="C54" s="80" t="s">
        <v>199</v>
      </c>
    </row>
    <row r="55" spans="1:3" x14ac:dyDescent="0.2">
      <c r="B55" s="10"/>
      <c r="C55" s="11"/>
    </row>
    <row r="56" spans="1:3" x14ac:dyDescent="0.2">
      <c r="B56" s="3"/>
      <c r="C56" s="10"/>
    </row>
    <row r="57" spans="1:3" x14ac:dyDescent="0.2">
      <c r="A57" s="42" t="s">
        <v>34</v>
      </c>
      <c r="B57" s="58">
        <f>ROUND((B20/B30),1)</f>
        <v>3.6</v>
      </c>
      <c r="C57" s="10"/>
    </row>
    <row r="58" spans="1:3" x14ac:dyDescent="0.2">
      <c r="A58" s="42" t="s">
        <v>35</v>
      </c>
      <c r="B58" s="60" t="s">
        <v>36</v>
      </c>
      <c r="C58" s="10"/>
    </row>
    <row r="59" spans="1:3" x14ac:dyDescent="0.2">
      <c r="A59" s="42" t="s">
        <v>37</v>
      </c>
      <c r="B59" s="58">
        <f>ROUND((B20/B54),1)</f>
        <v>9.5</v>
      </c>
      <c r="C59" s="10"/>
    </row>
    <row r="62" spans="1:3" x14ac:dyDescent="0.2">
      <c r="A62" s="7" t="s">
        <v>38</v>
      </c>
      <c r="B62" s="8"/>
      <c r="C62" s="9"/>
    </row>
    <row r="63" spans="1:3" x14ac:dyDescent="0.2">
      <c r="C63" s="10"/>
    </row>
    <row r="64" spans="1:3" x14ac:dyDescent="0.2">
      <c r="A64" s="14" t="s">
        <v>200</v>
      </c>
    </row>
    <row r="65" spans="1:3" x14ac:dyDescent="0.2">
      <c r="A65" s="14" t="s">
        <v>201</v>
      </c>
    </row>
    <row r="66" spans="1:3" x14ac:dyDescent="0.2">
      <c r="A66" s="14" t="s">
        <v>202</v>
      </c>
    </row>
    <row r="67" spans="1:3" x14ac:dyDescent="0.2">
      <c r="A67" t="s">
        <v>203</v>
      </c>
    </row>
    <row r="68" spans="1:3" x14ac:dyDescent="0.2">
      <c r="C68" s="11"/>
    </row>
    <row r="69" spans="1:3" x14ac:dyDescent="0.2">
      <c r="A69" s="48"/>
      <c r="B69" s="48"/>
      <c r="C69" s="9"/>
    </row>
    <row r="70" spans="1:3" x14ac:dyDescent="0.2">
      <c r="C70" s="49"/>
    </row>
    <row r="71" spans="1:3" x14ac:dyDescent="0.2">
      <c r="C71" s="49"/>
    </row>
    <row r="72" spans="1:3" hidden="1" x14ac:dyDescent="0.2">
      <c r="B72" s="3" t="s">
        <v>3</v>
      </c>
    </row>
    <row r="73" spans="1:3" hidden="1" x14ac:dyDescent="0.2">
      <c r="B73" s="3"/>
    </row>
    <row r="74" spans="1:3" hidden="1" x14ac:dyDescent="0.2">
      <c r="B74" s="5" t="s">
        <v>5</v>
      </c>
    </row>
    <row r="75" spans="1:3" hidden="1" x14ac:dyDescent="0.2">
      <c r="B75" s="5"/>
    </row>
    <row r="76" spans="1:3" hidden="1" x14ac:dyDescent="0.2">
      <c r="B76" s="50" t="s">
        <v>88</v>
      </c>
    </row>
    <row r="77" spans="1:3" hidden="1" x14ac:dyDescent="0.2">
      <c r="A77" s="2" t="s">
        <v>15</v>
      </c>
      <c r="B77" s="5"/>
    </row>
    <row r="78" spans="1:3" hidden="1" x14ac:dyDescent="0.2">
      <c r="A78" s="51"/>
      <c r="B78" s="5"/>
    </row>
    <row r="79" spans="1:3" hidden="1" x14ac:dyDescent="0.2"/>
    <row r="80" spans="1:3" ht="17" hidden="1" x14ac:dyDescent="0.2">
      <c r="A80" s="14" t="s">
        <v>62</v>
      </c>
      <c r="B80" s="15">
        <v>0</v>
      </c>
      <c r="C80" s="16" t="s">
        <v>89</v>
      </c>
    </row>
    <row r="81" spans="1:9" hidden="1" x14ac:dyDescent="0.2">
      <c r="A81" s="14" t="s">
        <v>45</v>
      </c>
      <c r="B81" s="15"/>
      <c r="C81" s="16"/>
    </row>
    <row r="82" spans="1:9" hidden="1" x14ac:dyDescent="0.2">
      <c r="A82" t="s">
        <v>46</v>
      </c>
      <c r="B82" s="34"/>
      <c r="C82" s="16"/>
    </row>
    <row r="83" spans="1:9" hidden="1" x14ac:dyDescent="0.2">
      <c r="A83" s="2" t="s">
        <v>74</v>
      </c>
      <c r="B83" s="53">
        <f>SUM(B80:B82)</f>
        <v>0</v>
      </c>
    </row>
    <row r="84" spans="1:9" hidden="1" x14ac:dyDescent="0.2"/>
    <row r="85" spans="1:9" hidden="1" x14ac:dyDescent="0.2"/>
    <row r="86" spans="1:9" x14ac:dyDescent="0.2">
      <c r="A86" s="54" t="s">
        <v>47</v>
      </c>
    </row>
    <row r="90" spans="1:9" x14ac:dyDescent="0.2">
      <c r="E90" s="16"/>
      <c r="F90" s="16"/>
      <c r="G90" s="16"/>
      <c r="H90" s="16"/>
      <c r="I90" s="16"/>
    </row>
    <row r="93" spans="1:9" x14ac:dyDescent="0.2">
      <c r="B93" s="55"/>
    </row>
    <row r="94" spans="1:9" x14ac:dyDescent="0.2">
      <c r="B94" s="55"/>
    </row>
  </sheetData>
  <sheetProtection algorithmName="SHA-512" hashValue="nlIJcj1Ko0c8GvEh4F3luz1SbzNVHb4Js0oMxUBnw03En/G3P6000bVvnU8ApEYP/9hTpIqi95NGrBAE7Ar1og==" saltValue="12+M1k43O4h9nQCu7e3HFA==" spinCount="100000" sheet="1" objects="1" scenarios="1"/>
  <pageMargins left="0.7" right="0.7" top="0.75" bottom="0.75" header="0.3" footer="0.3"/>
  <pageSetup paperSize="9" scale="61" orientation="portrait" horizontalDpi="0" verticalDpi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F410FA-157F-0F46-BA75-6F151E93B955}">
  <sheetPr>
    <pageSetUpPr fitToPage="1"/>
  </sheetPr>
  <dimension ref="A1:J95"/>
  <sheetViews>
    <sheetView workbookViewId="0"/>
  </sheetViews>
  <sheetFormatPr baseColWidth="10" defaultColWidth="8.83203125" defaultRowHeight="16" x14ac:dyDescent="0.2"/>
  <cols>
    <col min="1" max="1" width="39.6640625" bestFit="1" customWidth="1"/>
    <col min="2" max="3" width="12.6640625" customWidth="1"/>
    <col min="4" max="4" width="80.6640625" customWidth="1"/>
    <col min="5" max="5" width="20.5" bestFit="1" customWidth="1"/>
    <col min="6" max="10" width="10.83203125" customWidth="1"/>
  </cols>
  <sheetData>
    <row r="1" spans="1:4" x14ac:dyDescent="0.2">
      <c r="A1" s="1" t="s">
        <v>0</v>
      </c>
      <c r="B1" s="2" t="s">
        <v>204</v>
      </c>
      <c r="C1" s="2"/>
      <c r="D1" s="1"/>
    </row>
    <row r="2" spans="1:4" x14ac:dyDescent="0.2">
      <c r="A2" s="2"/>
    </row>
    <row r="3" spans="1:4" x14ac:dyDescent="0.2">
      <c r="A3" s="2" t="s">
        <v>2</v>
      </c>
      <c r="B3" s="3" t="s">
        <v>3</v>
      </c>
      <c r="C3" s="3" t="s">
        <v>205</v>
      </c>
      <c r="D3" s="4"/>
    </row>
    <row r="4" spans="1:4" x14ac:dyDescent="0.2">
      <c r="A4" s="2"/>
      <c r="B4" s="3"/>
      <c r="C4" s="3"/>
      <c r="D4" s="4"/>
    </row>
    <row r="5" spans="1:4" x14ac:dyDescent="0.2">
      <c r="A5" s="2" t="s">
        <v>4</v>
      </c>
      <c r="B5" s="5" t="s">
        <v>5</v>
      </c>
      <c r="C5" s="5" t="s">
        <v>5</v>
      </c>
    </row>
    <row r="6" spans="1:4" x14ac:dyDescent="0.2">
      <c r="A6" s="2"/>
      <c r="B6" s="6"/>
      <c r="C6" s="6"/>
    </row>
    <row r="7" spans="1:4" x14ac:dyDescent="0.2">
      <c r="A7" s="7" t="s">
        <v>6</v>
      </c>
      <c r="B7" s="8"/>
      <c r="C7" s="8"/>
      <c r="D7" s="9"/>
    </row>
    <row r="8" spans="1:4" x14ac:dyDescent="0.2">
      <c r="A8" s="2" t="s">
        <v>7</v>
      </c>
      <c r="B8" s="10"/>
      <c r="C8" s="10"/>
      <c r="D8" s="11"/>
    </row>
    <row r="9" spans="1:4" x14ac:dyDescent="0.2">
      <c r="A9" s="12">
        <v>45580</v>
      </c>
      <c r="B9" s="10"/>
      <c r="C9" s="10"/>
      <c r="D9" s="11"/>
    </row>
    <row r="10" spans="1:4" x14ac:dyDescent="0.2">
      <c r="A10" s="13"/>
      <c r="B10" s="10"/>
      <c r="C10" s="10"/>
      <c r="D10" s="11"/>
    </row>
    <row r="11" spans="1:4" x14ac:dyDescent="0.2">
      <c r="A11" s="2" t="s">
        <v>206</v>
      </c>
      <c r="B11" s="10"/>
      <c r="C11" s="10"/>
      <c r="D11" s="11"/>
    </row>
    <row r="12" spans="1:4" x14ac:dyDescent="0.2">
      <c r="A12" s="81">
        <v>0.83609999999999995</v>
      </c>
      <c r="B12" s="10"/>
      <c r="C12" s="10"/>
      <c r="D12" s="11" t="s">
        <v>207</v>
      </c>
    </row>
    <row r="13" spans="1:4" x14ac:dyDescent="0.2">
      <c r="A13" s="13"/>
      <c r="B13" s="10"/>
      <c r="C13" s="10"/>
      <c r="D13" s="11"/>
    </row>
    <row r="14" spans="1:4" ht="17" x14ac:dyDescent="0.2">
      <c r="A14" s="14" t="s">
        <v>8</v>
      </c>
      <c r="B14" s="15">
        <f>C14*A12</f>
        <v>30917.305799999998</v>
      </c>
      <c r="C14" s="15">
        <v>36978</v>
      </c>
      <c r="D14" s="16" t="s">
        <v>208</v>
      </c>
    </row>
    <row r="15" spans="1:4" x14ac:dyDescent="0.2">
      <c r="A15" s="14"/>
      <c r="B15" s="15"/>
      <c r="C15" s="15"/>
      <c r="D15" s="16"/>
    </row>
    <row r="16" spans="1:4" x14ac:dyDescent="0.2">
      <c r="A16" s="14"/>
      <c r="B16" s="15"/>
      <c r="C16" s="15"/>
      <c r="D16" s="16"/>
    </row>
    <row r="17" spans="1:4" x14ac:dyDescent="0.2">
      <c r="A17" s="17" t="s">
        <v>10</v>
      </c>
      <c r="B17" s="15"/>
      <c r="C17" s="15"/>
      <c r="D17" s="16"/>
    </row>
    <row r="18" spans="1:4" x14ac:dyDescent="0.2">
      <c r="A18" s="14"/>
      <c r="B18" s="15"/>
      <c r="C18" s="15"/>
      <c r="D18" s="16"/>
    </row>
    <row r="19" spans="1:4" ht="17" x14ac:dyDescent="0.2">
      <c r="A19" s="14" t="s">
        <v>11</v>
      </c>
      <c r="B19" s="15">
        <f>-B84</f>
        <v>-4453.0685999999996</v>
      </c>
      <c r="C19" s="15"/>
      <c r="D19" s="16" t="s">
        <v>208</v>
      </c>
    </row>
    <row r="20" spans="1:4" x14ac:dyDescent="0.2">
      <c r="A20" s="14"/>
      <c r="B20" s="15"/>
      <c r="C20" s="15"/>
      <c r="D20" s="16"/>
    </row>
    <row r="21" spans="1:4" x14ac:dyDescent="0.2">
      <c r="A21" s="4"/>
      <c r="B21" s="10"/>
      <c r="C21" s="10"/>
    </row>
    <row r="22" spans="1:4" x14ac:dyDescent="0.2">
      <c r="A22" s="18" t="s">
        <v>12</v>
      </c>
      <c r="B22" s="19">
        <f>B14-B84</f>
        <v>26464.2372</v>
      </c>
      <c r="C22" s="19"/>
      <c r="D22" s="20"/>
    </row>
    <row r="23" spans="1:4" x14ac:dyDescent="0.2">
      <c r="A23" s="2"/>
    </row>
    <row r="24" spans="1:4" x14ac:dyDescent="0.2">
      <c r="A24" s="2"/>
    </row>
    <row r="25" spans="1:4" x14ac:dyDescent="0.2">
      <c r="A25" s="7" t="s">
        <v>13</v>
      </c>
      <c r="B25" s="7"/>
      <c r="C25" s="7"/>
      <c r="D25" s="21"/>
    </row>
    <row r="26" spans="1:4" x14ac:dyDescent="0.2">
      <c r="A26" s="2" t="s">
        <v>14</v>
      </c>
      <c r="B26" s="3"/>
      <c r="C26" s="3"/>
      <c r="D26" s="22"/>
    </row>
    <row r="27" spans="1:4" x14ac:dyDescent="0.2">
      <c r="A27" s="12">
        <v>45473</v>
      </c>
      <c r="B27" s="25"/>
      <c r="C27" s="25"/>
      <c r="D27" s="25"/>
    </row>
    <row r="28" spans="1:4" x14ac:dyDescent="0.2">
      <c r="A28" s="13"/>
      <c r="B28" s="27"/>
      <c r="C28" s="27"/>
      <c r="D28" s="25"/>
    </row>
    <row r="29" spans="1:4" x14ac:dyDescent="0.2">
      <c r="A29" s="2" t="s">
        <v>15</v>
      </c>
      <c r="B29" s="25"/>
      <c r="C29" s="25"/>
      <c r="D29" s="25"/>
    </row>
    <row r="30" spans="1:4" x14ac:dyDescent="0.2">
      <c r="A30" s="29"/>
      <c r="B30" s="25"/>
      <c r="C30" s="25"/>
      <c r="D30" s="29"/>
    </row>
    <row r="31" spans="1:4" x14ac:dyDescent="0.2">
      <c r="A31" s="13"/>
      <c r="B31" s="25"/>
      <c r="C31" s="25"/>
      <c r="D31" s="25"/>
    </row>
    <row r="32" spans="1:4" ht="34" x14ac:dyDescent="0.2">
      <c r="A32" s="14" t="s">
        <v>16</v>
      </c>
      <c r="B32" s="31">
        <v>5433.4279999999999</v>
      </c>
      <c r="C32" s="31"/>
      <c r="D32" s="16" t="s">
        <v>209</v>
      </c>
    </row>
    <row r="33" spans="1:4" x14ac:dyDescent="0.2">
      <c r="A33" s="14" t="s">
        <v>18</v>
      </c>
      <c r="B33" s="31"/>
      <c r="C33" s="31"/>
      <c r="D33" s="16"/>
    </row>
    <row r="34" spans="1:4" ht="34" x14ac:dyDescent="0.2">
      <c r="A34" s="1" t="s">
        <v>19</v>
      </c>
      <c r="B34" s="31">
        <v>530.79600000000005</v>
      </c>
      <c r="C34" s="31"/>
      <c r="D34" s="16" t="s">
        <v>209</v>
      </c>
    </row>
    <row r="35" spans="1:4" x14ac:dyDescent="0.2">
      <c r="A35" s="14"/>
      <c r="B35" s="31"/>
      <c r="C35" s="31"/>
      <c r="D35" s="11"/>
    </row>
    <row r="36" spans="1:4" x14ac:dyDescent="0.2">
      <c r="A36" s="1" t="s">
        <v>20</v>
      </c>
      <c r="B36" s="31"/>
      <c r="C36" s="31"/>
      <c r="D36" s="11"/>
    </row>
    <row r="37" spans="1:4" x14ac:dyDescent="0.2">
      <c r="A37" s="14"/>
      <c r="B37" s="31"/>
      <c r="C37" s="31"/>
      <c r="D37" s="11"/>
    </row>
    <row r="38" spans="1:4" x14ac:dyDescent="0.2">
      <c r="A38" s="14" t="s">
        <v>21</v>
      </c>
      <c r="B38" s="31"/>
      <c r="C38" s="31"/>
      <c r="D38" s="16"/>
    </row>
    <row r="39" spans="1:4" x14ac:dyDescent="0.2">
      <c r="A39" s="14" t="s">
        <v>22</v>
      </c>
      <c r="B39" s="31"/>
      <c r="C39" s="31"/>
      <c r="D39" s="11"/>
    </row>
    <row r="40" spans="1:4" x14ac:dyDescent="0.2">
      <c r="A40" s="14"/>
      <c r="B40" s="31"/>
      <c r="C40" s="31"/>
      <c r="D40" s="11"/>
    </row>
    <row r="41" spans="1:4" x14ac:dyDescent="0.2">
      <c r="A41" s="14" t="s">
        <v>23</v>
      </c>
      <c r="B41" s="31"/>
      <c r="C41" s="31"/>
      <c r="D41" s="11"/>
    </row>
    <row r="42" spans="1:4" x14ac:dyDescent="0.2">
      <c r="A42" s="14" t="s">
        <v>24</v>
      </c>
      <c r="B42" s="31"/>
      <c r="C42" s="31"/>
      <c r="D42" s="16"/>
    </row>
    <row r="43" spans="1:4" x14ac:dyDescent="0.2">
      <c r="A43" s="14" t="s">
        <v>25</v>
      </c>
      <c r="B43" s="31"/>
      <c r="C43" s="31"/>
      <c r="D43" s="11"/>
    </row>
    <row r="44" spans="1:4" x14ac:dyDescent="0.2">
      <c r="A44" s="14" t="s">
        <v>26</v>
      </c>
      <c r="B44" s="31"/>
      <c r="C44" s="31"/>
      <c r="D44" s="11"/>
    </row>
    <row r="45" spans="1:4" x14ac:dyDescent="0.2">
      <c r="A45" s="14"/>
      <c r="B45" s="31"/>
      <c r="C45" s="31"/>
      <c r="D45" s="11"/>
    </row>
    <row r="46" spans="1:4" ht="34" x14ac:dyDescent="0.2">
      <c r="A46" s="14" t="s">
        <v>27</v>
      </c>
      <c r="B46" s="31">
        <v>957.26700000000005</v>
      </c>
      <c r="C46" s="31"/>
      <c r="D46" s="16" t="s">
        <v>209</v>
      </c>
    </row>
    <row r="47" spans="1:4" x14ac:dyDescent="0.2">
      <c r="A47" s="14" t="s">
        <v>28</v>
      </c>
      <c r="B47" s="31"/>
      <c r="C47" s="31"/>
      <c r="D47" s="11"/>
    </row>
    <row r="48" spans="1:4" ht="34" x14ac:dyDescent="0.2">
      <c r="A48" s="14" t="s">
        <v>29</v>
      </c>
      <c r="B48" s="31">
        <v>608.947</v>
      </c>
      <c r="C48" s="31"/>
      <c r="D48" s="16" t="s">
        <v>209</v>
      </c>
    </row>
    <row r="49" spans="1:4" x14ac:dyDescent="0.2">
      <c r="A49" s="14" t="s">
        <v>30</v>
      </c>
      <c r="B49" s="31"/>
      <c r="C49" s="31"/>
      <c r="D49" s="16"/>
    </row>
    <row r="50" spans="1:4" x14ac:dyDescent="0.2">
      <c r="A50" s="14"/>
      <c r="B50" s="31"/>
      <c r="C50" s="31"/>
      <c r="D50" s="11"/>
    </row>
    <row r="51" spans="1:4" ht="34" x14ac:dyDescent="0.2">
      <c r="A51" s="14" t="s">
        <v>32</v>
      </c>
      <c r="B51" s="31">
        <v>68.043000000000006</v>
      </c>
      <c r="C51" s="31"/>
      <c r="D51" s="16" t="s">
        <v>209</v>
      </c>
    </row>
    <row r="52" spans="1:4" x14ac:dyDescent="0.2">
      <c r="A52" s="14"/>
      <c r="B52" s="31"/>
      <c r="C52" s="31"/>
      <c r="D52" s="11"/>
    </row>
    <row r="53" spans="1:4" x14ac:dyDescent="0.2">
      <c r="A53" s="14" t="s">
        <v>33</v>
      </c>
      <c r="B53" s="31">
        <f>SUM(B38:B51)</f>
        <v>1634.2570000000001</v>
      </c>
      <c r="C53" s="31"/>
      <c r="D53" s="11"/>
    </row>
    <row r="54" spans="1:4" x14ac:dyDescent="0.2">
      <c r="A54" s="32"/>
      <c r="B54" s="34"/>
      <c r="C54" s="34"/>
      <c r="D54" s="35"/>
    </row>
    <row r="55" spans="1:4" x14ac:dyDescent="0.2">
      <c r="A55" s="36" t="s">
        <v>13</v>
      </c>
      <c r="B55" s="38">
        <f>B34+B53</f>
        <v>2165.0529999999999</v>
      </c>
      <c r="C55" s="38"/>
      <c r="D55" s="39"/>
    </row>
    <row r="56" spans="1:4" x14ac:dyDescent="0.2">
      <c r="B56" s="10"/>
      <c r="C56" s="10"/>
      <c r="D56" s="11"/>
    </row>
    <row r="57" spans="1:4" x14ac:dyDescent="0.2">
      <c r="B57" s="3"/>
      <c r="C57" s="3"/>
      <c r="D57" s="10"/>
    </row>
    <row r="58" spans="1:4" x14ac:dyDescent="0.2">
      <c r="A58" s="42" t="s">
        <v>34</v>
      </c>
      <c r="B58" s="58">
        <f>ROUND((B22/B32),1)</f>
        <v>4.9000000000000004</v>
      </c>
      <c r="C58" s="62"/>
      <c r="D58" s="10"/>
    </row>
    <row r="59" spans="1:4" x14ac:dyDescent="0.2">
      <c r="A59" s="42" t="s">
        <v>35</v>
      </c>
      <c r="B59" s="58">
        <f>ROUND((B22/B34),1)</f>
        <v>49.9</v>
      </c>
      <c r="C59" s="62"/>
      <c r="D59" s="10"/>
    </row>
    <row r="60" spans="1:4" x14ac:dyDescent="0.2">
      <c r="A60" s="42" t="s">
        <v>37</v>
      </c>
      <c r="B60" s="58">
        <f>ROUND((B22/B55),1)</f>
        <v>12.2</v>
      </c>
      <c r="C60" s="62"/>
      <c r="D60" s="10"/>
    </row>
    <row r="63" spans="1:4" x14ac:dyDescent="0.2">
      <c r="A63" s="7" t="s">
        <v>38</v>
      </c>
      <c r="B63" s="8"/>
      <c r="C63" s="8"/>
      <c r="D63" s="9"/>
    </row>
    <row r="64" spans="1:4" x14ac:dyDescent="0.2">
      <c r="D64" s="10"/>
    </row>
    <row r="65" spans="1:4" x14ac:dyDescent="0.2">
      <c r="A65" s="14" t="s">
        <v>210</v>
      </c>
    </row>
    <row r="66" spans="1:4" x14ac:dyDescent="0.2">
      <c r="A66" t="s">
        <v>211</v>
      </c>
    </row>
    <row r="67" spans="1:4" x14ac:dyDescent="0.2">
      <c r="A67" s="14" t="s">
        <v>212</v>
      </c>
    </row>
    <row r="68" spans="1:4" x14ac:dyDescent="0.2">
      <c r="A68" s="14" t="s">
        <v>213</v>
      </c>
    </row>
    <row r="69" spans="1:4" x14ac:dyDescent="0.2">
      <c r="D69" s="11"/>
    </row>
    <row r="70" spans="1:4" x14ac:dyDescent="0.2">
      <c r="A70" s="48"/>
      <c r="B70" s="48"/>
      <c r="C70" s="48"/>
      <c r="D70" s="9"/>
    </row>
    <row r="71" spans="1:4" x14ac:dyDescent="0.2">
      <c r="D71" s="49"/>
    </row>
    <row r="72" spans="1:4" x14ac:dyDescent="0.2">
      <c r="D72" s="49"/>
    </row>
    <row r="73" spans="1:4" x14ac:dyDescent="0.2">
      <c r="B73" s="3" t="s">
        <v>3</v>
      </c>
      <c r="C73" s="3" t="s">
        <v>205</v>
      </c>
    </row>
    <row r="74" spans="1:4" x14ac:dyDescent="0.2">
      <c r="B74" s="3"/>
      <c r="C74" s="3"/>
    </row>
    <row r="75" spans="1:4" x14ac:dyDescent="0.2">
      <c r="B75" s="5" t="s">
        <v>5</v>
      </c>
      <c r="C75" s="5" t="s">
        <v>5</v>
      </c>
    </row>
    <row r="76" spans="1:4" x14ac:dyDescent="0.2">
      <c r="B76" s="5"/>
      <c r="C76" s="5"/>
    </row>
    <row r="77" spans="1:4" x14ac:dyDescent="0.2">
      <c r="B77" s="50">
        <v>45580</v>
      </c>
      <c r="C77" s="50">
        <v>45580</v>
      </c>
    </row>
    <row r="78" spans="1:4" x14ac:dyDescent="0.2">
      <c r="A78" s="2" t="s">
        <v>206</v>
      </c>
      <c r="B78" s="5"/>
      <c r="C78" s="5"/>
    </row>
    <row r="79" spans="1:4" x14ac:dyDescent="0.2">
      <c r="A79" s="51">
        <f>A12</f>
        <v>0.83609999999999995</v>
      </c>
      <c r="B79" s="5"/>
      <c r="C79" s="5"/>
      <c r="D79" s="11" t="s">
        <v>207</v>
      </c>
    </row>
    <row r="81" spans="1:10" ht="17" x14ac:dyDescent="0.2">
      <c r="A81" s="14" t="s">
        <v>62</v>
      </c>
      <c r="B81" s="15">
        <f>C81*A79</f>
        <v>4453.0685999999996</v>
      </c>
      <c r="C81" s="15">
        <v>5326</v>
      </c>
      <c r="D81" s="16" t="s">
        <v>208</v>
      </c>
    </row>
    <row r="82" spans="1:10" x14ac:dyDescent="0.2">
      <c r="A82" s="14" t="s">
        <v>45</v>
      </c>
      <c r="B82" s="15"/>
      <c r="C82" s="15"/>
      <c r="D82" s="16"/>
    </row>
    <row r="83" spans="1:10" x14ac:dyDescent="0.2">
      <c r="A83" t="s">
        <v>46</v>
      </c>
      <c r="B83" s="34"/>
      <c r="C83" s="34"/>
      <c r="D83" s="16"/>
    </row>
    <row r="84" spans="1:10" x14ac:dyDescent="0.2">
      <c r="A84" s="2" t="s">
        <v>11</v>
      </c>
      <c r="B84" s="53">
        <f>SUM(B81:B83)</f>
        <v>4453.0685999999996</v>
      </c>
      <c r="C84" s="53">
        <f>SUM(C81:C83)</f>
        <v>5326</v>
      </c>
    </row>
    <row r="87" spans="1:10" x14ac:dyDescent="0.2">
      <c r="A87" s="54" t="s">
        <v>47</v>
      </c>
    </row>
    <row r="91" spans="1:10" x14ac:dyDescent="0.2">
      <c r="F91" s="16"/>
      <c r="G91" s="16"/>
      <c r="H91" s="16"/>
      <c r="I91" s="16"/>
      <c r="J91" s="16"/>
    </row>
    <row r="94" spans="1:10" x14ac:dyDescent="0.2">
      <c r="B94" s="55"/>
      <c r="C94" s="55"/>
    </row>
    <row r="95" spans="1:10" x14ac:dyDescent="0.2">
      <c r="B95" s="55"/>
      <c r="C95" s="55"/>
    </row>
  </sheetData>
  <sheetProtection algorithmName="SHA-512" hashValue="l4lCUg+3R73k5YDf6e2L5pgqx7KLPbJ7NhJZY5Y0LDuNYoOjykPxQ80WKlSTp4fVFbwx6i4PXDzbnAAyk/KudA==" saltValue="nrH5TFGLMAWHMT51Pk/MFQ==" spinCount="100000" sheet="1" objects="1" scenarios="1"/>
  <pageMargins left="0.7" right="0.7" top="0.75" bottom="0.75" header="0.3" footer="0.3"/>
  <pageSetup paperSize="9" scale="52" orientation="portrait" horizontalDpi="0" verticalDpi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D15D05-C4C7-BB46-84D5-5BD31224B744}">
  <sheetPr>
    <pageSetUpPr fitToPage="1"/>
  </sheetPr>
  <dimension ref="A1:I99"/>
  <sheetViews>
    <sheetView workbookViewId="0"/>
  </sheetViews>
  <sheetFormatPr baseColWidth="10" defaultColWidth="8.83203125" defaultRowHeight="16" x14ac:dyDescent="0.2"/>
  <cols>
    <col min="1" max="1" width="39.6640625" bestFit="1" customWidth="1"/>
    <col min="2" max="2" width="12.6640625" customWidth="1"/>
    <col min="3" max="3" width="80.6640625" customWidth="1"/>
    <col min="4" max="4" width="20.5" bestFit="1" customWidth="1"/>
    <col min="5" max="9" width="10.83203125" customWidth="1"/>
  </cols>
  <sheetData>
    <row r="1" spans="1:3" x14ac:dyDescent="0.2">
      <c r="A1" s="1" t="s">
        <v>0</v>
      </c>
      <c r="B1" s="1" t="s">
        <v>48</v>
      </c>
      <c r="C1" s="1"/>
    </row>
    <row r="2" spans="1:3" x14ac:dyDescent="0.2">
      <c r="A2" s="2"/>
    </row>
    <row r="3" spans="1:3" x14ac:dyDescent="0.2">
      <c r="A3" s="2" t="s">
        <v>2</v>
      </c>
      <c r="B3" s="3" t="s">
        <v>3</v>
      </c>
      <c r="C3" s="4"/>
    </row>
    <row r="4" spans="1:3" x14ac:dyDescent="0.2">
      <c r="A4" s="2"/>
      <c r="B4" s="3"/>
      <c r="C4" s="4"/>
    </row>
    <row r="5" spans="1:3" x14ac:dyDescent="0.2">
      <c r="A5" s="2" t="s">
        <v>4</v>
      </c>
      <c r="B5" s="5" t="s">
        <v>5</v>
      </c>
    </row>
    <row r="6" spans="1:3" x14ac:dyDescent="0.2">
      <c r="A6" s="2"/>
      <c r="B6" s="6"/>
    </row>
    <row r="7" spans="1:3" x14ac:dyDescent="0.2">
      <c r="A7" s="7" t="s">
        <v>6</v>
      </c>
      <c r="B7" s="8"/>
      <c r="C7" s="9"/>
    </row>
    <row r="8" spans="1:3" x14ac:dyDescent="0.2">
      <c r="A8" s="2" t="s">
        <v>7</v>
      </c>
      <c r="B8" s="10"/>
      <c r="C8" s="11"/>
    </row>
    <row r="9" spans="1:3" x14ac:dyDescent="0.2">
      <c r="A9" s="12">
        <v>45342</v>
      </c>
      <c r="B9" s="10"/>
      <c r="C9" s="11"/>
    </row>
    <row r="10" spans="1:3" x14ac:dyDescent="0.2">
      <c r="A10" s="13"/>
      <c r="B10" s="10"/>
      <c r="C10" s="11"/>
    </row>
    <row r="11" spans="1:3" x14ac:dyDescent="0.2">
      <c r="A11" s="13"/>
      <c r="B11" s="10"/>
      <c r="C11" s="11"/>
    </row>
    <row r="12" spans="1:3" ht="17" x14ac:dyDescent="0.2">
      <c r="A12" s="14" t="s">
        <v>49</v>
      </c>
      <c r="B12" s="15">
        <v>1511</v>
      </c>
      <c r="C12" s="16" t="s">
        <v>50</v>
      </c>
    </row>
    <row r="13" spans="1:3" x14ac:dyDescent="0.2">
      <c r="A13" s="14"/>
      <c r="B13" s="15"/>
      <c r="C13" s="16"/>
    </row>
    <row r="14" spans="1:3" ht="17" x14ac:dyDescent="0.2">
      <c r="A14" s="14" t="s">
        <v>51</v>
      </c>
      <c r="B14" s="56">
        <v>435</v>
      </c>
      <c r="C14" s="16" t="s">
        <v>50</v>
      </c>
    </row>
    <row r="15" spans="1:3" x14ac:dyDescent="0.2">
      <c r="A15" s="14"/>
      <c r="B15" s="56"/>
      <c r="C15" s="16"/>
    </row>
    <row r="16" spans="1:3" ht="17" x14ac:dyDescent="0.2">
      <c r="A16" s="14" t="s">
        <v>52</v>
      </c>
      <c r="B16" s="57">
        <v>113</v>
      </c>
      <c r="C16" s="16" t="s">
        <v>50</v>
      </c>
    </row>
    <row r="17" spans="1:3" x14ac:dyDescent="0.2">
      <c r="A17" s="14"/>
      <c r="B17" s="15"/>
      <c r="C17" s="16"/>
    </row>
    <row r="18" spans="1:3" x14ac:dyDescent="0.2">
      <c r="A18" s="1" t="s">
        <v>53</v>
      </c>
      <c r="B18" s="15">
        <f>SUM(B12:B16)</f>
        <v>2059</v>
      </c>
      <c r="C18" s="16"/>
    </row>
    <row r="19" spans="1:3" x14ac:dyDescent="0.2">
      <c r="A19" s="14"/>
      <c r="B19" s="15"/>
      <c r="C19" s="16"/>
    </row>
    <row r="20" spans="1:3" x14ac:dyDescent="0.2">
      <c r="A20" s="14"/>
      <c r="B20" s="15"/>
      <c r="C20" s="16"/>
    </row>
    <row r="21" spans="1:3" x14ac:dyDescent="0.2">
      <c r="A21" s="17" t="s">
        <v>10</v>
      </c>
      <c r="B21" s="15"/>
      <c r="C21" s="16"/>
    </row>
    <row r="22" spans="1:3" x14ac:dyDescent="0.2">
      <c r="A22" s="14"/>
      <c r="B22" s="15"/>
      <c r="C22" s="16"/>
    </row>
    <row r="23" spans="1:3" ht="17" x14ac:dyDescent="0.2">
      <c r="A23" s="14" t="s">
        <v>54</v>
      </c>
      <c r="B23" s="15">
        <f>-B88</f>
        <v>-994</v>
      </c>
      <c r="C23" s="16" t="s">
        <v>55</v>
      </c>
    </row>
    <row r="24" spans="1:3" x14ac:dyDescent="0.2">
      <c r="A24" s="14"/>
      <c r="B24" s="15"/>
      <c r="C24" s="16"/>
    </row>
    <row r="25" spans="1:3" x14ac:dyDescent="0.2">
      <c r="A25" s="4"/>
      <c r="B25" s="10"/>
    </row>
    <row r="26" spans="1:3" x14ac:dyDescent="0.2">
      <c r="A26" s="18" t="s">
        <v>12</v>
      </c>
      <c r="B26" s="19">
        <f>B18-B88</f>
        <v>1065</v>
      </c>
      <c r="C26" s="20"/>
    </row>
    <row r="27" spans="1:3" x14ac:dyDescent="0.2">
      <c r="A27" s="2"/>
    </row>
    <row r="28" spans="1:3" x14ac:dyDescent="0.2">
      <c r="A28" s="2"/>
    </row>
    <row r="29" spans="1:3" x14ac:dyDescent="0.2">
      <c r="A29" s="7" t="s">
        <v>13</v>
      </c>
      <c r="B29" s="7"/>
      <c r="C29" s="21"/>
    </row>
    <row r="30" spans="1:3" x14ac:dyDescent="0.2">
      <c r="A30" s="2" t="s">
        <v>14</v>
      </c>
      <c r="B30" s="3"/>
      <c r="C30" s="22"/>
    </row>
    <row r="31" spans="1:3" x14ac:dyDescent="0.2">
      <c r="A31" s="12">
        <v>45138</v>
      </c>
      <c r="B31" s="25"/>
      <c r="C31" s="25"/>
    </row>
    <row r="32" spans="1:3" x14ac:dyDescent="0.2">
      <c r="A32" s="13"/>
      <c r="B32" s="27"/>
      <c r="C32" s="25"/>
    </row>
    <row r="33" spans="1:3" x14ac:dyDescent="0.2">
      <c r="A33" s="2" t="s">
        <v>15</v>
      </c>
      <c r="B33" s="25"/>
      <c r="C33" s="25"/>
    </row>
    <row r="34" spans="1:3" x14ac:dyDescent="0.2">
      <c r="A34" s="29"/>
      <c r="B34" s="25"/>
      <c r="C34" s="29"/>
    </row>
    <row r="35" spans="1:3" x14ac:dyDescent="0.2">
      <c r="A35" s="13"/>
      <c r="B35" s="25"/>
      <c r="C35" s="25"/>
    </row>
    <row r="36" spans="1:3" ht="17" x14ac:dyDescent="0.2">
      <c r="A36" s="14" t="s">
        <v>16</v>
      </c>
      <c r="B36" s="31">
        <v>1100</v>
      </c>
      <c r="C36" s="16" t="s">
        <v>56</v>
      </c>
    </row>
    <row r="37" spans="1:3" x14ac:dyDescent="0.2">
      <c r="A37" s="14" t="s">
        <v>18</v>
      </c>
      <c r="B37" s="31"/>
      <c r="C37" s="16"/>
    </row>
    <row r="38" spans="1:3" ht="17" x14ac:dyDescent="0.2">
      <c r="A38" s="1" t="s">
        <v>19</v>
      </c>
      <c r="B38" s="31">
        <v>340</v>
      </c>
      <c r="C38" s="16" t="s">
        <v>56</v>
      </c>
    </row>
    <row r="39" spans="1:3" x14ac:dyDescent="0.2">
      <c r="A39" s="14"/>
      <c r="B39" s="31"/>
      <c r="C39" s="11"/>
    </row>
    <row r="40" spans="1:3" x14ac:dyDescent="0.2">
      <c r="A40" s="1" t="s">
        <v>20</v>
      </c>
      <c r="B40" s="31"/>
      <c r="C40" s="11"/>
    </row>
    <row r="41" spans="1:3" x14ac:dyDescent="0.2">
      <c r="A41" s="14"/>
      <c r="B41" s="31"/>
      <c r="C41" s="11"/>
    </row>
    <row r="42" spans="1:3" x14ac:dyDescent="0.2">
      <c r="A42" s="14" t="s">
        <v>21</v>
      </c>
      <c r="B42" s="31"/>
      <c r="C42" s="16"/>
    </row>
    <row r="43" spans="1:3" x14ac:dyDescent="0.2">
      <c r="A43" s="14" t="s">
        <v>22</v>
      </c>
      <c r="B43" s="31"/>
      <c r="C43" s="11"/>
    </row>
    <row r="44" spans="1:3" x14ac:dyDescent="0.2">
      <c r="A44" s="14"/>
      <c r="B44" s="31"/>
      <c r="C44" s="11"/>
    </row>
    <row r="45" spans="1:3" x14ac:dyDescent="0.2">
      <c r="A45" s="14" t="s">
        <v>23</v>
      </c>
      <c r="B45" s="31"/>
      <c r="C45" s="11"/>
    </row>
    <row r="46" spans="1:3" x14ac:dyDescent="0.2">
      <c r="A46" s="14" t="s">
        <v>24</v>
      </c>
      <c r="B46" s="31"/>
      <c r="C46" s="16"/>
    </row>
    <row r="47" spans="1:3" x14ac:dyDescent="0.2">
      <c r="A47" s="14" t="s">
        <v>25</v>
      </c>
      <c r="B47" s="31"/>
      <c r="C47" s="11"/>
    </row>
    <row r="48" spans="1:3" x14ac:dyDescent="0.2">
      <c r="A48" s="14" t="s">
        <v>26</v>
      </c>
      <c r="B48" s="31"/>
      <c r="C48" s="11"/>
    </row>
    <row r="49" spans="1:3" x14ac:dyDescent="0.2">
      <c r="A49" s="14"/>
      <c r="B49" s="31"/>
      <c r="C49" s="11"/>
    </row>
    <row r="50" spans="1:3" x14ac:dyDescent="0.2">
      <c r="A50" s="14" t="s">
        <v>27</v>
      </c>
      <c r="B50" s="31"/>
      <c r="C50" s="16"/>
    </row>
    <row r="51" spans="1:3" x14ac:dyDescent="0.2">
      <c r="A51" s="14" t="s">
        <v>28</v>
      </c>
      <c r="B51" s="31"/>
      <c r="C51" s="11"/>
    </row>
    <row r="52" spans="1:3" x14ac:dyDescent="0.2">
      <c r="A52" s="14" t="s">
        <v>29</v>
      </c>
      <c r="B52" s="31"/>
      <c r="C52" s="16"/>
    </row>
    <row r="53" spans="1:3" x14ac:dyDescent="0.2">
      <c r="A53" s="14" t="s">
        <v>30</v>
      </c>
      <c r="B53" s="31"/>
      <c r="C53" s="16"/>
    </row>
    <row r="54" spans="1:3" x14ac:dyDescent="0.2">
      <c r="A54" s="14"/>
      <c r="B54" s="31"/>
      <c r="C54" s="11"/>
    </row>
    <row r="55" spans="1:3" ht="17" x14ac:dyDescent="0.2">
      <c r="A55" s="14" t="s">
        <v>32</v>
      </c>
      <c r="B55" s="31">
        <v>11.127000000000001</v>
      </c>
      <c r="C55" s="16" t="s">
        <v>57</v>
      </c>
    </row>
    <row r="56" spans="1:3" x14ac:dyDescent="0.2">
      <c r="A56" s="14"/>
      <c r="B56" s="31"/>
      <c r="C56" s="11"/>
    </row>
    <row r="57" spans="1:3" x14ac:dyDescent="0.2">
      <c r="A57" s="14" t="s">
        <v>33</v>
      </c>
      <c r="B57" s="31">
        <f>SUM(B42:B55)</f>
        <v>11.127000000000001</v>
      </c>
      <c r="C57" s="11"/>
    </row>
    <row r="58" spans="1:3" x14ac:dyDescent="0.2">
      <c r="A58" s="32"/>
      <c r="B58" s="34"/>
      <c r="C58" s="35"/>
    </row>
    <row r="59" spans="1:3" x14ac:dyDescent="0.2">
      <c r="A59" s="36" t="s">
        <v>13</v>
      </c>
      <c r="B59" s="38">
        <f>B38+B57</f>
        <v>351.12700000000001</v>
      </c>
      <c r="C59" s="39"/>
    </row>
    <row r="60" spans="1:3" x14ac:dyDescent="0.2">
      <c r="B60" s="10"/>
      <c r="C60" s="11"/>
    </row>
    <row r="61" spans="1:3" x14ac:dyDescent="0.2">
      <c r="B61" s="3"/>
      <c r="C61" s="10"/>
    </row>
    <row r="62" spans="1:3" x14ac:dyDescent="0.2">
      <c r="A62" s="42" t="s">
        <v>34</v>
      </c>
      <c r="B62" s="58">
        <f>ROUND((B26/B36),1)</f>
        <v>1</v>
      </c>
      <c r="C62" s="10"/>
    </row>
    <row r="63" spans="1:3" x14ac:dyDescent="0.2">
      <c r="A63" s="42" t="s">
        <v>35</v>
      </c>
      <c r="B63" s="58">
        <f>ROUND((B26/B38),1)</f>
        <v>3.1</v>
      </c>
      <c r="C63" s="10"/>
    </row>
    <row r="64" spans="1:3" x14ac:dyDescent="0.2">
      <c r="A64" s="42" t="s">
        <v>37</v>
      </c>
      <c r="B64" s="58">
        <f>ROUND((B26/B59),1)</f>
        <v>3</v>
      </c>
      <c r="C64" s="10"/>
    </row>
    <row r="67" spans="1:3" x14ac:dyDescent="0.2">
      <c r="A67" s="7" t="s">
        <v>38</v>
      </c>
      <c r="B67" s="8"/>
      <c r="C67" s="9"/>
    </row>
    <row r="68" spans="1:3" x14ac:dyDescent="0.2">
      <c r="C68" s="10"/>
    </row>
    <row r="69" spans="1:3" x14ac:dyDescent="0.2">
      <c r="A69" s="14" t="s">
        <v>58</v>
      </c>
    </row>
    <row r="70" spans="1:3" x14ac:dyDescent="0.2">
      <c r="A70" s="14" t="s">
        <v>59</v>
      </c>
    </row>
    <row r="71" spans="1:3" x14ac:dyDescent="0.2">
      <c r="A71" t="s">
        <v>60</v>
      </c>
    </row>
    <row r="72" spans="1:3" x14ac:dyDescent="0.2">
      <c r="A72" t="s">
        <v>61</v>
      </c>
      <c r="C72" s="11"/>
    </row>
    <row r="73" spans="1:3" x14ac:dyDescent="0.2">
      <c r="C73" s="11"/>
    </row>
    <row r="74" spans="1:3" x14ac:dyDescent="0.2">
      <c r="A74" s="48"/>
      <c r="B74" s="48"/>
      <c r="C74" s="9"/>
    </row>
    <row r="75" spans="1:3" x14ac:dyDescent="0.2">
      <c r="C75" s="49"/>
    </row>
    <row r="76" spans="1:3" x14ac:dyDescent="0.2">
      <c r="C76" s="49"/>
    </row>
    <row r="77" spans="1:3" x14ac:dyDescent="0.2">
      <c r="B77" s="3" t="s">
        <v>3</v>
      </c>
    </row>
    <row r="78" spans="1:3" x14ac:dyDescent="0.2">
      <c r="B78" s="3"/>
    </row>
    <row r="79" spans="1:3" x14ac:dyDescent="0.2">
      <c r="B79" s="5" t="s">
        <v>5</v>
      </c>
    </row>
    <row r="80" spans="1:3" x14ac:dyDescent="0.2">
      <c r="B80" s="5"/>
    </row>
    <row r="81" spans="1:9" x14ac:dyDescent="0.2">
      <c r="B81" s="50">
        <v>45342</v>
      </c>
    </row>
    <row r="82" spans="1:9" x14ac:dyDescent="0.2">
      <c r="A82" s="2" t="s">
        <v>15</v>
      </c>
      <c r="B82" s="5"/>
    </row>
    <row r="83" spans="1:9" x14ac:dyDescent="0.2">
      <c r="A83" s="51"/>
      <c r="B83" s="5"/>
    </row>
    <row r="85" spans="1:9" ht="17" x14ac:dyDescent="0.2">
      <c r="A85" s="14" t="s">
        <v>62</v>
      </c>
      <c r="B85" s="15">
        <v>1067</v>
      </c>
      <c r="C85" s="16" t="s">
        <v>50</v>
      </c>
    </row>
    <row r="86" spans="1:9" x14ac:dyDescent="0.2">
      <c r="A86" s="14" t="s">
        <v>45</v>
      </c>
      <c r="B86" s="15"/>
      <c r="C86" s="16"/>
    </row>
    <row r="87" spans="1:9" ht="17" x14ac:dyDescent="0.2">
      <c r="A87" t="s">
        <v>46</v>
      </c>
      <c r="B87" s="34">
        <v>-73</v>
      </c>
      <c r="C87" s="16" t="s">
        <v>50</v>
      </c>
    </row>
    <row r="88" spans="1:9" x14ac:dyDescent="0.2">
      <c r="A88" s="2" t="s">
        <v>54</v>
      </c>
      <c r="B88" s="53">
        <f>SUM(B85:B87)</f>
        <v>994</v>
      </c>
    </row>
    <row r="91" spans="1:9" x14ac:dyDescent="0.2">
      <c r="A91" s="54" t="s">
        <v>47</v>
      </c>
    </row>
    <row r="95" spans="1:9" x14ac:dyDescent="0.2">
      <c r="E95" s="16"/>
      <c r="F95" s="16"/>
      <c r="G95" s="16"/>
      <c r="H95" s="16"/>
      <c r="I95" s="16"/>
    </row>
    <row r="98" spans="2:2" x14ac:dyDescent="0.2">
      <c r="B98" s="55"/>
    </row>
    <row r="99" spans="2:2" x14ac:dyDescent="0.2">
      <c r="B99" s="55"/>
    </row>
  </sheetData>
  <sheetProtection algorithmName="SHA-512" hashValue="dAJdp9DDFZWGuOUyAU34/hIU7O/Ngdz+/jFmkl3KxfWLdLVQUVEyU+LjSybYfLCCa3gSt9LS/uUwe/kRck6uEA==" saltValue="M4iQfE9RHRWGAYZax1fhQw==" spinCount="100000" sheet="1" objects="1" scenarios="1"/>
  <pageMargins left="0.7" right="0.7" top="0.75" bottom="0.75" header="0.3" footer="0.3"/>
  <pageSetup paperSize="9" scale="53" orientation="portrait" horizontalDpi="0" verticalDpi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B532EB-105E-7046-93E5-5C040F01B3E1}">
  <sheetPr>
    <pageSetUpPr fitToPage="1"/>
  </sheetPr>
  <dimension ref="A1:I96"/>
  <sheetViews>
    <sheetView workbookViewId="0"/>
  </sheetViews>
  <sheetFormatPr baseColWidth="10" defaultColWidth="8.83203125" defaultRowHeight="16" x14ac:dyDescent="0.2"/>
  <cols>
    <col min="1" max="1" width="39.6640625" bestFit="1" customWidth="1"/>
    <col min="2" max="2" width="12.6640625" customWidth="1"/>
    <col min="3" max="3" width="80.6640625" customWidth="1"/>
    <col min="4" max="4" width="20.5" bestFit="1" customWidth="1"/>
    <col min="5" max="9" width="10.83203125" customWidth="1"/>
  </cols>
  <sheetData>
    <row r="1" spans="1:3" x14ac:dyDescent="0.2">
      <c r="A1" s="1" t="s">
        <v>0</v>
      </c>
      <c r="B1" s="1" t="s">
        <v>63</v>
      </c>
      <c r="C1" s="1"/>
    </row>
    <row r="2" spans="1:3" x14ac:dyDescent="0.2">
      <c r="A2" s="2"/>
    </row>
    <row r="3" spans="1:3" x14ac:dyDescent="0.2">
      <c r="A3" s="2" t="s">
        <v>2</v>
      </c>
      <c r="B3" s="3" t="s">
        <v>3</v>
      </c>
      <c r="C3" s="4"/>
    </row>
    <row r="4" spans="1:3" x14ac:dyDescent="0.2">
      <c r="A4" s="2"/>
      <c r="B4" s="3"/>
      <c r="C4" s="4"/>
    </row>
    <row r="5" spans="1:3" x14ac:dyDescent="0.2">
      <c r="A5" s="2" t="s">
        <v>4</v>
      </c>
      <c r="B5" s="5" t="s">
        <v>5</v>
      </c>
    </row>
    <row r="6" spans="1:3" x14ac:dyDescent="0.2">
      <c r="A6" s="2"/>
      <c r="B6" s="6"/>
    </row>
    <row r="7" spans="1:3" x14ac:dyDescent="0.2">
      <c r="A7" s="7" t="s">
        <v>6</v>
      </c>
      <c r="B7" s="8"/>
      <c r="C7" s="9"/>
    </row>
    <row r="8" spans="1:3" x14ac:dyDescent="0.2">
      <c r="A8" s="2" t="s">
        <v>7</v>
      </c>
      <c r="B8" s="10"/>
      <c r="C8" s="11"/>
    </row>
    <row r="9" spans="1:3" x14ac:dyDescent="0.2">
      <c r="A9" s="12">
        <v>45382</v>
      </c>
      <c r="B9" s="10"/>
      <c r="C9" s="11"/>
    </row>
    <row r="10" spans="1:3" x14ac:dyDescent="0.2">
      <c r="A10" s="13"/>
      <c r="B10" s="10"/>
      <c r="C10" s="11"/>
    </row>
    <row r="11" spans="1:3" x14ac:dyDescent="0.2">
      <c r="A11" s="13"/>
      <c r="B11" s="10"/>
      <c r="C11" s="11"/>
    </row>
    <row r="12" spans="1:3" ht="85" x14ac:dyDescent="0.2">
      <c r="A12" s="14" t="s">
        <v>64</v>
      </c>
      <c r="B12" s="15">
        <v>2200</v>
      </c>
      <c r="C12" s="16" t="s">
        <v>65</v>
      </c>
    </row>
    <row r="13" spans="1:3" x14ac:dyDescent="0.2">
      <c r="A13" s="14"/>
      <c r="B13" s="15"/>
      <c r="C13" s="16"/>
    </row>
    <row r="14" spans="1:3" x14ac:dyDescent="0.2">
      <c r="A14" s="14"/>
      <c r="B14" s="15"/>
      <c r="C14" s="16"/>
    </row>
    <row r="15" spans="1:3" hidden="1" x14ac:dyDescent="0.2">
      <c r="A15" s="17" t="s">
        <v>10</v>
      </c>
      <c r="B15" s="15"/>
      <c r="C15" s="16"/>
    </row>
    <row r="16" spans="1:3" hidden="1" x14ac:dyDescent="0.2">
      <c r="A16" s="14"/>
      <c r="B16" s="15"/>
      <c r="C16" s="16"/>
    </row>
    <row r="17" spans="1:3" hidden="1" x14ac:dyDescent="0.2">
      <c r="A17" s="14"/>
      <c r="B17" s="15"/>
      <c r="C17" s="16"/>
    </row>
    <row r="18" spans="1:3" hidden="1" x14ac:dyDescent="0.2">
      <c r="A18" s="14"/>
      <c r="B18" s="15"/>
      <c r="C18" s="16"/>
    </row>
    <row r="19" spans="1:3" x14ac:dyDescent="0.2">
      <c r="A19" s="4"/>
      <c r="B19" s="10"/>
    </row>
    <row r="20" spans="1:3" x14ac:dyDescent="0.2">
      <c r="A20" s="18" t="s">
        <v>12</v>
      </c>
      <c r="B20" s="19">
        <f>B12-B85</f>
        <v>2200</v>
      </c>
      <c r="C20" s="20"/>
    </row>
    <row r="21" spans="1:3" x14ac:dyDescent="0.2">
      <c r="A21" s="2"/>
    </row>
    <row r="22" spans="1:3" x14ac:dyDescent="0.2">
      <c r="A22" s="2"/>
    </row>
    <row r="23" spans="1:3" x14ac:dyDescent="0.2">
      <c r="A23" s="7" t="s">
        <v>13</v>
      </c>
      <c r="B23" s="7"/>
      <c r="C23" s="21"/>
    </row>
    <row r="24" spans="1:3" x14ac:dyDescent="0.2">
      <c r="A24" s="2" t="s">
        <v>14</v>
      </c>
      <c r="B24" s="3"/>
      <c r="C24" s="22"/>
    </row>
    <row r="25" spans="1:3" x14ac:dyDescent="0.2">
      <c r="A25" s="12">
        <v>45291</v>
      </c>
      <c r="B25" s="25"/>
      <c r="C25" s="25"/>
    </row>
    <row r="26" spans="1:3" x14ac:dyDescent="0.2">
      <c r="A26" s="13"/>
      <c r="B26" s="27"/>
      <c r="C26" s="25"/>
    </row>
    <row r="27" spans="1:3" x14ac:dyDescent="0.2">
      <c r="A27" s="2" t="s">
        <v>15</v>
      </c>
      <c r="B27" s="25"/>
      <c r="C27" s="25"/>
    </row>
    <row r="28" spans="1:3" x14ac:dyDescent="0.2">
      <c r="A28" s="29"/>
      <c r="B28" s="25"/>
      <c r="C28" s="29"/>
    </row>
    <row r="29" spans="1:3" x14ac:dyDescent="0.2">
      <c r="A29" s="13"/>
      <c r="B29" s="25"/>
      <c r="C29" s="25"/>
    </row>
    <row r="30" spans="1:3" ht="34" x14ac:dyDescent="0.2">
      <c r="A30" s="14" t="s">
        <v>16</v>
      </c>
      <c r="B30" s="31">
        <v>2781</v>
      </c>
      <c r="C30" s="16" t="s">
        <v>66</v>
      </c>
    </row>
    <row r="31" spans="1:3" x14ac:dyDescent="0.2">
      <c r="A31" s="14" t="s">
        <v>18</v>
      </c>
      <c r="B31" s="31"/>
      <c r="C31" s="16"/>
    </row>
    <row r="32" spans="1:3" ht="34" x14ac:dyDescent="0.2">
      <c r="A32" s="1" t="s">
        <v>19</v>
      </c>
      <c r="B32" s="31">
        <v>-16</v>
      </c>
      <c r="C32" s="16" t="s">
        <v>66</v>
      </c>
    </row>
    <row r="33" spans="1:3" x14ac:dyDescent="0.2">
      <c r="A33" s="14"/>
      <c r="B33" s="31"/>
      <c r="C33" s="11"/>
    </row>
    <row r="34" spans="1:3" x14ac:dyDescent="0.2">
      <c r="A34" s="1" t="s">
        <v>20</v>
      </c>
      <c r="B34" s="31"/>
      <c r="C34" s="11"/>
    </row>
    <row r="35" spans="1:3" x14ac:dyDescent="0.2">
      <c r="A35" s="14"/>
      <c r="B35" s="31"/>
      <c r="C35" s="11"/>
    </row>
    <row r="36" spans="1:3" x14ac:dyDescent="0.2">
      <c r="A36" s="14" t="s">
        <v>21</v>
      </c>
      <c r="B36" s="31"/>
      <c r="C36" s="16"/>
    </row>
    <row r="37" spans="1:3" x14ac:dyDescent="0.2">
      <c r="A37" s="14" t="s">
        <v>22</v>
      </c>
      <c r="B37" s="31"/>
      <c r="C37" s="11"/>
    </row>
    <row r="38" spans="1:3" x14ac:dyDescent="0.2">
      <c r="A38" s="14"/>
      <c r="B38" s="31"/>
      <c r="C38" s="11"/>
    </row>
    <row r="39" spans="1:3" x14ac:dyDescent="0.2">
      <c r="A39" s="14" t="s">
        <v>23</v>
      </c>
      <c r="B39" s="31"/>
      <c r="C39" s="11"/>
    </row>
    <row r="40" spans="1:3" x14ac:dyDescent="0.2">
      <c r="A40" s="14" t="s">
        <v>24</v>
      </c>
      <c r="B40" s="31"/>
      <c r="C40" s="16"/>
    </row>
    <row r="41" spans="1:3" x14ac:dyDescent="0.2">
      <c r="A41" s="14" t="s">
        <v>25</v>
      </c>
      <c r="B41" s="31"/>
      <c r="C41" s="11"/>
    </row>
    <row r="42" spans="1:3" x14ac:dyDescent="0.2">
      <c r="A42" s="1" t="s">
        <v>26</v>
      </c>
      <c r="B42" s="31"/>
      <c r="C42" s="11"/>
    </row>
    <row r="43" spans="1:3" ht="34" x14ac:dyDescent="0.2">
      <c r="A43" s="59" t="s">
        <v>67</v>
      </c>
      <c r="B43" s="31">
        <v>63</v>
      </c>
      <c r="C43" s="16" t="s">
        <v>66</v>
      </c>
    </row>
    <row r="44" spans="1:3" ht="34" x14ac:dyDescent="0.2">
      <c r="A44" s="59" t="s">
        <v>68</v>
      </c>
      <c r="B44" s="31">
        <v>70</v>
      </c>
      <c r="C44" s="16" t="s">
        <v>66</v>
      </c>
    </row>
    <row r="45" spans="1:3" ht="34" x14ac:dyDescent="0.2">
      <c r="A45" s="59" t="s">
        <v>69</v>
      </c>
      <c r="B45" s="31">
        <v>99</v>
      </c>
      <c r="C45" s="16" t="s">
        <v>66</v>
      </c>
    </row>
    <row r="46" spans="1:3" x14ac:dyDescent="0.2">
      <c r="A46" s="14"/>
      <c r="B46" s="31"/>
      <c r="C46" s="11"/>
    </row>
    <row r="47" spans="1:3" x14ac:dyDescent="0.2">
      <c r="A47" s="14" t="s">
        <v>27</v>
      </c>
      <c r="B47" s="31"/>
      <c r="C47" s="16"/>
    </row>
    <row r="48" spans="1:3" x14ac:dyDescent="0.2">
      <c r="A48" s="14" t="s">
        <v>28</v>
      </c>
      <c r="B48" s="31"/>
      <c r="C48" s="11"/>
    </row>
    <row r="49" spans="1:3" x14ac:dyDescent="0.2">
      <c r="A49" s="14" t="s">
        <v>29</v>
      </c>
      <c r="B49" s="31"/>
      <c r="C49" s="16"/>
    </row>
    <row r="50" spans="1:3" ht="34" x14ac:dyDescent="0.2">
      <c r="A50" s="14" t="s">
        <v>30</v>
      </c>
      <c r="B50" s="31">
        <v>152</v>
      </c>
      <c r="C50" s="16" t="s">
        <v>66</v>
      </c>
    </row>
    <row r="51" spans="1:3" x14ac:dyDescent="0.2">
      <c r="A51" s="14"/>
      <c r="B51" s="31"/>
      <c r="C51" s="11"/>
    </row>
    <row r="52" spans="1:3" ht="34" x14ac:dyDescent="0.2">
      <c r="A52" s="14" t="s">
        <v>32</v>
      </c>
      <c r="B52" s="31">
        <f>117+5</f>
        <v>122</v>
      </c>
      <c r="C52" s="16" t="s">
        <v>66</v>
      </c>
    </row>
    <row r="53" spans="1:3" x14ac:dyDescent="0.2">
      <c r="A53" s="14"/>
      <c r="B53" s="31"/>
      <c r="C53" s="11"/>
    </row>
    <row r="54" spans="1:3" x14ac:dyDescent="0.2">
      <c r="A54" s="14" t="s">
        <v>33</v>
      </c>
      <c r="B54" s="31">
        <f>SUM(B36:B52)</f>
        <v>506</v>
      </c>
      <c r="C54" s="11"/>
    </row>
    <row r="55" spans="1:3" x14ac:dyDescent="0.2">
      <c r="A55" s="32"/>
      <c r="B55" s="34"/>
      <c r="C55" s="35"/>
    </row>
    <row r="56" spans="1:3" x14ac:dyDescent="0.2">
      <c r="A56" s="36" t="s">
        <v>13</v>
      </c>
      <c r="B56" s="38">
        <f>B32+B54</f>
        <v>490</v>
      </c>
      <c r="C56" s="39"/>
    </row>
    <row r="57" spans="1:3" x14ac:dyDescent="0.2">
      <c r="B57" s="10"/>
      <c r="C57" s="11"/>
    </row>
    <row r="58" spans="1:3" x14ac:dyDescent="0.2">
      <c r="B58" s="3"/>
      <c r="C58" s="10"/>
    </row>
    <row r="59" spans="1:3" x14ac:dyDescent="0.2">
      <c r="A59" s="42" t="s">
        <v>34</v>
      </c>
      <c r="B59" s="58">
        <f>ROUND((B20/B30),1)</f>
        <v>0.8</v>
      </c>
      <c r="C59" s="10"/>
    </row>
    <row r="60" spans="1:3" x14ac:dyDescent="0.2">
      <c r="A60" s="42" t="s">
        <v>35</v>
      </c>
      <c r="B60" s="60" t="s">
        <v>36</v>
      </c>
      <c r="C60" s="10"/>
    </row>
    <row r="61" spans="1:3" x14ac:dyDescent="0.2">
      <c r="A61" s="42" t="s">
        <v>37</v>
      </c>
      <c r="B61" s="58">
        <f>ROUND((B20/B56),1)</f>
        <v>4.5</v>
      </c>
      <c r="C61" s="10"/>
    </row>
    <row r="64" spans="1:3" x14ac:dyDescent="0.2">
      <c r="A64" s="7" t="s">
        <v>38</v>
      </c>
      <c r="B64" s="8"/>
      <c r="C64" s="9"/>
    </row>
    <row r="65" spans="1:3" x14ac:dyDescent="0.2">
      <c r="C65" s="10"/>
    </row>
    <row r="66" spans="1:3" x14ac:dyDescent="0.2">
      <c r="A66" s="14" t="s">
        <v>70</v>
      </c>
    </row>
    <row r="67" spans="1:3" x14ac:dyDescent="0.2">
      <c r="A67" s="14" t="s">
        <v>71</v>
      </c>
    </row>
    <row r="68" spans="1:3" x14ac:dyDescent="0.2">
      <c r="A68" t="s">
        <v>72</v>
      </c>
    </row>
    <row r="69" spans="1:3" x14ac:dyDescent="0.2">
      <c r="A69" t="s">
        <v>73</v>
      </c>
      <c r="C69" s="11"/>
    </row>
    <row r="70" spans="1:3" x14ac:dyDescent="0.2">
      <c r="C70" s="11"/>
    </row>
    <row r="71" spans="1:3" x14ac:dyDescent="0.2">
      <c r="A71" s="48"/>
      <c r="B71" s="48"/>
      <c r="C71" s="9"/>
    </row>
    <row r="72" spans="1:3" x14ac:dyDescent="0.2">
      <c r="C72" s="49"/>
    </row>
    <row r="73" spans="1:3" x14ac:dyDescent="0.2">
      <c r="C73" s="49"/>
    </row>
    <row r="74" spans="1:3" hidden="1" x14ac:dyDescent="0.2">
      <c r="B74" s="3" t="s">
        <v>3</v>
      </c>
    </row>
    <row r="75" spans="1:3" hidden="1" x14ac:dyDescent="0.2">
      <c r="B75" s="3"/>
    </row>
    <row r="76" spans="1:3" hidden="1" x14ac:dyDescent="0.2">
      <c r="B76" s="5" t="s">
        <v>5</v>
      </c>
    </row>
    <row r="77" spans="1:3" hidden="1" x14ac:dyDescent="0.2">
      <c r="B77" s="5"/>
    </row>
    <row r="78" spans="1:3" hidden="1" x14ac:dyDescent="0.2">
      <c r="B78" s="50">
        <v>45291</v>
      </c>
    </row>
    <row r="79" spans="1:3" hidden="1" x14ac:dyDescent="0.2">
      <c r="A79" s="2" t="s">
        <v>15</v>
      </c>
      <c r="B79" s="5"/>
    </row>
    <row r="80" spans="1:3" hidden="1" x14ac:dyDescent="0.2">
      <c r="A80" s="51"/>
      <c r="B80" s="5"/>
    </row>
    <row r="81" spans="1:9" hidden="1" x14ac:dyDescent="0.2"/>
    <row r="82" spans="1:9" hidden="1" x14ac:dyDescent="0.2">
      <c r="A82" s="14" t="s">
        <v>62</v>
      </c>
      <c r="B82" s="15"/>
      <c r="C82" s="16"/>
    </row>
    <row r="83" spans="1:9" hidden="1" x14ac:dyDescent="0.2">
      <c r="A83" s="14" t="s">
        <v>45</v>
      </c>
      <c r="B83" s="15"/>
      <c r="C83" s="16"/>
    </row>
    <row r="84" spans="1:9" hidden="1" x14ac:dyDescent="0.2">
      <c r="A84" t="s">
        <v>46</v>
      </c>
      <c r="B84" s="34"/>
      <c r="C84" s="16"/>
    </row>
    <row r="85" spans="1:9" hidden="1" x14ac:dyDescent="0.2">
      <c r="A85" s="2" t="s">
        <v>74</v>
      </c>
      <c r="B85" s="53">
        <f>SUM(B82:B84)</f>
        <v>0</v>
      </c>
    </row>
    <row r="88" spans="1:9" x14ac:dyDescent="0.2">
      <c r="A88" s="54" t="s">
        <v>47</v>
      </c>
    </row>
    <row r="92" spans="1:9" x14ac:dyDescent="0.2">
      <c r="E92" s="16"/>
      <c r="F92" s="16"/>
      <c r="G92" s="16"/>
      <c r="H92" s="16"/>
      <c r="I92" s="16"/>
    </row>
    <row r="95" spans="1:9" x14ac:dyDescent="0.2">
      <c r="B95" s="55"/>
    </row>
    <row r="96" spans="1:9" x14ac:dyDescent="0.2">
      <c r="B96" s="55"/>
    </row>
  </sheetData>
  <sheetProtection algorithmName="SHA-512" hashValue="kGwSFDbzZrd/qJUIEYHl49cYD26jCzmRbQyrS88FbtiVkwqV8W7eUPcq4zhMd65Imn+56ov+mMXvixglcAelGQ==" saltValue="VjrSZ5viMCGYe6Rgia7PAA==" spinCount="100000" sheet="1" objects="1" scenarios="1"/>
  <pageMargins left="0.7" right="0.7" top="0.75" bottom="0.75" header="0.3" footer="0.3"/>
  <pageSetup paperSize="9" scale="58" orientation="portrait" horizontalDpi="0" verticalDpi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C4662C-1B2C-4449-9C5E-4AD6102A400D}">
  <sheetPr>
    <pageSetUpPr fitToPage="1"/>
  </sheetPr>
  <dimension ref="A1:J97"/>
  <sheetViews>
    <sheetView workbookViewId="0"/>
  </sheetViews>
  <sheetFormatPr baseColWidth="10" defaultColWidth="8.83203125" defaultRowHeight="16" x14ac:dyDescent="0.2"/>
  <cols>
    <col min="1" max="1" width="39.6640625" bestFit="1" customWidth="1"/>
    <col min="2" max="3" width="12.6640625" customWidth="1"/>
    <col min="4" max="4" width="80.6640625" customWidth="1"/>
    <col min="5" max="5" width="20.5" bestFit="1" customWidth="1"/>
    <col min="6" max="10" width="10.83203125" customWidth="1"/>
  </cols>
  <sheetData>
    <row r="1" spans="1:4" x14ac:dyDescent="0.2">
      <c r="A1" s="1" t="s">
        <v>0</v>
      </c>
      <c r="B1" s="1" t="s">
        <v>75</v>
      </c>
      <c r="C1" s="1"/>
      <c r="D1" s="1"/>
    </row>
    <row r="2" spans="1:4" x14ac:dyDescent="0.2">
      <c r="A2" s="2"/>
    </row>
    <row r="3" spans="1:4" x14ac:dyDescent="0.2">
      <c r="A3" s="2" t="s">
        <v>2</v>
      </c>
      <c r="B3" s="3" t="s">
        <v>3</v>
      </c>
      <c r="C3" s="3" t="s">
        <v>76</v>
      </c>
      <c r="D3" s="4"/>
    </row>
    <row r="4" spans="1:4" x14ac:dyDescent="0.2">
      <c r="A4" s="2"/>
      <c r="B4" s="3"/>
      <c r="C4" s="3"/>
      <c r="D4" s="4"/>
    </row>
    <row r="5" spans="1:4" x14ac:dyDescent="0.2">
      <c r="A5" s="2" t="s">
        <v>4</v>
      </c>
      <c r="B5" s="5" t="s">
        <v>5</v>
      </c>
      <c r="C5" s="5" t="s">
        <v>5</v>
      </c>
    </row>
    <row r="6" spans="1:4" x14ac:dyDescent="0.2">
      <c r="A6" s="2"/>
      <c r="B6" s="6"/>
      <c r="C6" s="6"/>
    </row>
    <row r="7" spans="1:4" x14ac:dyDescent="0.2">
      <c r="A7" s="7" t="s">
        <v>6</v>
      </c>
      <c r="B7" s="8"/>
      <c r="C7" s="8"/>
      <c r="D7" s="9"/>
    </row>
    <row r="8" spans="1:4" x14ac:dyDescent="0.2">
      <c r="A8" s="2" t="s">
        <v>7</v>
      </c>
      <c r="B8" s="10"/>
      <c r="C8" s="10"/>
      <c r="D8" s="11"/>
    </row>
    <row r="9" spans="1:4" x14ac:dyDescent="0.2">
      <c r="A9" s="12">
        <v>45401</v>
      </c>
      <c r="B9" s="10"/>
      <c r="C9" s="10"/>
      <c r="D9" s="11"/>
    </row>
    <row r="10" spans="1:4" x14ac:dyDescent="0.2">
      <c r="A10" s="12"/>
      <c r="B10" s="10"/>
      <c r="C10" s="10"/>
      <c r="D10" s="11"/>
    </row>
    <row r="11" spans="1:4" x14ac:dyDescent="0.2">
      <c r="A11" s="2" t="s">
        <v>15</v>
      </c>
      <c r="B11" s="10"/>
      <c r="C11" s="10"/>
      <c r="D11" s="11"/>
    </row>
    <row r="12" spans="1:4" x14ac:dyDescent="0.2">
      <c r="A12" s="61">
        <v>0.80271999999999999</v>
      </c>
      <c r="B12" s="10"/>
      <c r="C12" s="10"/>
      <c r="D12" s="11" t="s">
        <v>77</v>
      </c>
    </row>
    <row r="13" spans="1:4" x14ac:dyDescent="0.2">
      <c r="A13" s="13"/>
      <c r="B13" s="10"/>
      <c r="C13" s="10"/>
      <c r="D13" s="11"/>
    </row>
    <row r="14" spans="1:4" ht="68" x14ac:dyDescent="0.2">
      <c r="A14" s="14" t="s">
        <v>8</v>
      </c>
      <c r="B14" s="15">
        <f>C14*A12</f>
        <v>200680</v>
      </c>
      <c r="C14" s="15">
        <v>250000</v>
      </c>
      <c r="D14" s="16" t="s">
        <v>78</v>
      </c>
    </row>
    <row r="15" spans="1:4" x14ac:dyDescent="0.2">
      <c r="A15" s="14"/>
      <c r="B15" s="15"/>
      <c r="C15" s="15"/>
      <c r="D15" s="16"/>
    </row>
    <row r="16" spans="1:4" x14ac:dyDescent="0.2">
      <c r="A16" s="14"/>
      <c r="B16" s="15"/>
      <c r="C16" s="15"/>
      <c r="D16" s="16"/>
    </row>
    <row r="17" spans="1:4" hidden="1" x14ac:dyDescent="0.2">
      <c r="A17" s="17" t="s">
        <v>10</v>
      </c>
      <c r="B17" s="15"/>
      <c r="C17" s="15"/>
      <c r="D17" s="16"/>
    </row>
    <row r="18" spans="1:4" hidden="1" x14ac:dyDescent="0.2">
      <c r="A18" s="14"/>
      <c r="B18" s="15"/>
      <c r="C18" s="15"/>
      <c r="D18" s="16"/>
    </row>
    <row r="19" spans="1:4" hidden="1" x14ac:dyDescent="0.2">
      <c r="A19" s="14"/>
      <c r="B19" s="15"/>
      <c r="C19" s="15"/>
      <c r="D19" s="16"/>
    </row>
    <row r="20" spans="1:4" hidden="1" x14ac:dyDescent="0.2">
      <c r="A20" s="14"/>
      <c r="B20" s="15"/>
      <c r="C20" s="15"/>
      <c r="D20" s="16"/>
    </row>
    <row r="21" spans="1:4" hidden="1" x14ac:dyDescent="0.2">
      <c r="A21" s="4"/>
      <c r="B21" s="10"/>
      <c r="C21" s="10"/>
    </row>
    <row r="22" spans="1:4" x14ac:dyDescent="0.2">
      <c r="A22" s="18" t="s">
        <v>12</v>
      </c>
      <c r="B22" s="19">
        <f>B14-B94</f>
        <v>200680</v>
      </c>
      <c r="C22" s="19"/>
      <c r="D22" s="20"/>
    </row>
    <row r="23" spans="1:4" x14ac:dyDescent="0.2">
      <c r="A23" s="2"/>
    </row>
    <row r="24" spans="1:4" x14ac:dyDescent="0.2">
      <c r="A24" s="2"/>
    </row>
    <row r="25" spans="1:4" x14ac:dyDescent="0.2">
      <c r="A25" s="7" t="s">
        <v>13</v>
      </c>
      <c r="B25" s="7"/>
      <c r="C25" s="7"/>
      <c r="D25" s="21"/>
    </row>
    <row r="26" spans="1:4" x14ac:dyDescent="0.2">
      <c r="A26" s="2" t="s">
        <v>14</v>
      </c>
      <c r="B26" s="3"/>
      <c r="C26" s="3"/>
      <c r="D26" s="22"/>
    </row>
    <row r="27" spans="1:4" x14ac:dyDescent="0.2">
      <c r="A27" s="12">
        <v>45199</v>
      </c>
      <c r="B27" s="25"/>
      <c r="C27" s="25"/>
      <c r="D27" s="25"/>
    </row>
    <row r="28" spans="1:4" x14ac:dyDescent="0.2">
      <c r="A28" s="13"/>
      <c r="B28" s="27"/>
      <c r="C28" s="27"/>
      <c r="D28" s="25"/>
    </row>
    <row r="29" spans="1:4" x14ac:dyDescent="0.2">
      <c r="A29" s="2" t="s">
        <v>15</v>
      </c>
      <c r="B29" s="25"/>
      <c r="C29" s="25"/>
      <c r="D29" s="25"/>
    </row>
    <row r="30" spans="1:4" x14ac:dyDescent="0.2">
      <c r="A30" s="29"/>
      <c r="B30" s="25"/>
      <c r="C30" s="25"/>
      <c r="D30" s="29"/>
    </row>
    <row r="31" spans="1:4" x14ac:dyDescent="0.2">
      <c r="A31" s="13"/>
      <c r="B31" s="25"/>
      <c r="C31" s="25"/>
      <c r="D31" s="25"/>
    </row>
    <row r="32" spans="1:4" ht="17" x14ac:dyDescent="0.2">
      <c r="A32" s="14" t="s">
        <v>16</v>
      </c>
      <c r="B32" s="31">
        <v>58234.794000000002</v>
      </c>
      <c r="C32" s="31"/>
      <c r="D32" s="16" t="s">
        <v>79</v>
      </c>
    </row>
    <row r="33" spans="1:4" x14ac:dyDescent="0.2">
      <c r="A33" s="14" t="s">
        <v>18</v>
      </c>
      <c r="B33" s="31"/>
      <c r="C33" s="31"/>
      <c r="D33" s="16"/>
    </row>
    <row r="34" spans="1:4" ht="17" x14ac:dyDescent="0.2">
      <c r="A34" s="1" t="s">
        <v>19</v>
      </c>
      <c r="B34" s="31">
        <f>9022.137</f>
        <v>9022.1370000000006</v>
      </c>
      <c r="C34" s="31"/>
      <c r="D34" s="16" t="s">
        <v>79</v>
      </c>
    </row>
    <row r="35" spans="1:4" x14ac:dyDescent="0.2">
      <c r="A35" s="14"/>
      <c r="B35" s="31"/>
      <c r="C35" s="31"/>
      <c r="D35" s="11"/>
    </row>
    <row r="36" spans="1:4" x14ac:dyDescent="0.2">
      <c r="A36" s="1" t="s">
        <v>20</v>
      </c>
      <c r="B36" s="31"/>
      <c r="C36" s="31"/>
      <c r="D36" s="11"/>
    </row>
    <row r="37" spans="1:4" x14ac:dyDescent="0.2">
      <c r="A37" s="14"/>
      <c r="B37" s="31"/>
      <c r="C37" s="31"/>
      <c r="D37" s="11"/>
    </row>
    <row r="38" spans="1:4" x14ac:dyDescent="0.2">
      <c r="A38" s="14" t="s">
        <v>21</v>
      </c>
      <c r="B38" s="31"/>
      <c r="C38" s="31"/>
      <c r="D38" s="16"/>
    </row>
    <row r="39" spans="1:4" ht="17" x14ac:dyDescent="0.2">
      <c r="A39" s="14" t="s">
        <v>22</v>
      </c>
      <c r="B39" s="31">
        <v>323.86500000000001</v>
      </c>
      <c r="C39" s="31"/>
      <c r="D39" s="16" t="s">
        <v>79</v>
      </c>
    </row>
    <row r="40" spans="1:4" x14ac:dyDescent="0.2">
      <c r="A40" s="14"/>
      <c r="B40" s="31"/>
      <c r="C40" s="31"/>
      <c r="D40" s="11"/>
    </row>
    <row r="41" spans="1:4" x14ac:dyDescent="0.2">
      <c r="A41" s="14" t="s">
        <v>23</v>
      </c>
      <c r="B41" s="31"/>
      <c r="C41" s="31"/>
      <c r="D41" s="11"/>
    </row>
    <row r="42" spans="1:4" ht="17" x14ac:dyDescent="0.2">
      <c r="A42" s="14" t="s">
        <v>80</v>
      </c>
      <c r="B42" s="31">
        <v>-2592.9259999999999</v>
      </c>
      <c r="C42" s="31"/>
      <c r="D42" s="16" t="s">
        <v>79</v>
      </c>
    </row>
    <row r="43" spans="1:4" ht="34" x14ac:dyDescent="0.2">
      <c r="A43" s="16" t="s">
        <v>81</v>
      </c>
      <c r="B43" s="31">
        <v>900.21</v>
      </c>
      <c r="C43" s="31"/>
      <c r="D43" s="16" t="s">
        <v>79</v>
      </c>
    </row>
    <row r="44" spans="1:4" x14ac:dyDescent="0.2">
      <c r="A44" s="14" t="s">
        <v>25</v>
      </c>
      <c r="B44" s="31"/>
      <c r="C44" s="31"/>
      <c r="D44" s="11"/>
    </row>
    <row r="45" spans="1:4" x14ac:dyDescent="0.2">
      <c r="A45" s="1" t="s">
        <v>82</v>
      </c>
      <c r="B45" s="31"/>
      <c r="C45" s="31"/>
      <c r="D45" s="11"/>
    </row>
    <row r="46" spans="1:4" ht="17" x14ac:dyDescent="0.2">
      <c r="A46" s="59" t="s">
        <v>83</v>
      </c>
      <c r="B46" s="31">
        <v>149.05699999999999</v>
      </c>
      <c r="C46" s="31"/>
      <c r="D46" s="16" t="s">
        <v>79</v>
      </c>
    </row>
    <row r="47" spans="1:4" ht="17" x14ac:dyDescent="0.2">
      <c r="A47" s="59" t="s">
        <v>84</v>
      </c>
      <c r="B47" s="31">
        <v>346.88600000000002</v>
      </c>
      <c r="C47" s="31"/>
      <c r="D47" s="16" t="s">
        <v>79</v>
      </c>
    </row>
    <row r="48" spans="1:4" x14ac:dyDescent="0.2">
      <c r="A48" s="14"/>
      <c r="B48" s="31"/>
      <c r="C48" s="31"/>
      <c r="D48" s="11"/>
    </row>
    <row r="49" spans="1:4" x14ac:dyDescent="0.2">
      <c r="A49" s="14" t="s">
        <v>27</v>
      </c>
      <c r="B49" s="31"/>
      <c r="C49" s="31"/>
      <c r="D49" s="16"/>
    </row>
    <row r="50" spans="1:4" x14ac:dyDescent="0.2">
      <c r="A50" s="14" t="s">
        <v>28</v>
      </c>
      <c r="B50" s="31"/>
      <c r="C50" s="31"/>
      <c r="D50" s="11"/>
    </row>
    <row r="51" spans="1:4" x14ac:dyDescent="0.2">
      <c r="A51" s="14" t="s">
        <v>29</v>
      </c>
      <c r="B51" s="31"/>
      <c r="C51" s="31"/>
      <c r="D51" s="16"/>
    </row>
    <row r="52" spans="1:4" ht="17" x14ac:dyDescent="0.2">
      <c r="A52" s="14" t="s">
        <v>30</v>
      </c>
      <c r="B52" s="31">
        <v>1063.154</v>
      </c>
      <c r="C52" s="31"/>
      <c r="D52" s="16" t="s">
        <v>79</v>
      </c>
    </row>
    <row r="53" spans="1:4" x14ac:dyDescent="0.2">
      <c r="A53" s="14"/>
      <c r="B53" s="31"/>
      <c r="C53" s="31"/>
      <c r="D53" s="11"/>
    </row>
    <row r="54" spans="1:4" ht="17" x14ac:dyDescent="0.2">
      <c r="A54" s="14" t="s">
        <v>32</v>
      </c>
      <c r="B54" s="31">
        <v>8478.7630000000008</v>
      </c>
      <c r="C54" s="31"/>
      <c r="D54" s="16" t="s">
        <v>79</v>
      </c>
    </row>
    <row r="55" spans="1:4" x14ac:dyDescent="0.2">
      <c r="A55" s="14"/>
      <c r="B55" s="31"/>
      <c r="C55" s="31"/>
      <c r="D55" s="11"/>
    </row>
    <row r="56" spans="1:4" x14ac:dyDescent="0.2">
      <c r="A56" s="14" t="s">
        <v>33</v>
      </c>
      <c r="B56" s="31">
        <f>SUM(B38:B54)</f>
        <v>8669.0090000000018</v>
      </c>
      <c r="C56" s="31"/>
      <c r="D56" s="11"/>
    </row>
    <row r="57" spans="1:4" x14ac:dyDescent="0.2">
      <c r="A57" s="32"/>
      <c r="B57" s="34"/>
      <c r="C57" s="34"/>
      <c r="D57" s="35"/>
    </row>
    <row r="58" spans="1:4" x14ac:dyDescent="0.2">
      <c r="A58" s="36" t="s">
        <v>13</v>
      </c>
      <c r="B58" s="38">
        <f>B34+B56</f>
        <v>17691.146000000001</v>
      </c>
      <c r="C58" s="38"/>
      <c r="D58" s="39"/>
    </row>
    <row r="59" spans="1:4" x14ac:dyDescent="0.2">
      <c r="B59" s="10"/>
      <c r="C59" s="10"/>
      <c r="D59" s="11"/>
    </row>
    <row r="60" spans="1:4" x14ac:dyDescent="0.2">
      <c r="B60" s="3"/>
      <c r="C60" s="3"/>
      <c r="D60" s="10"/>
    </row>
    <row r="61" spans="1:4" x14ac:dyDescent="0.2">
      <c r="A61" s="42" t="s">
        <v>34</v>
      </c>
      <c r="B61" s="58">
        <f>ROUND((B22/B32),1)</f>
        <v>3.4</v>
      </c>
      <c r="C61" s="62"/>
      <c r="D61" s="10"/>
    </row>
    <row r="62" spans="1:4" x14ac:dyDescent="0.2">
      <c r="A62" s="42" t="s">
        <v>35</v>
      </c>
      <c r="B62" s="58">
        <f>ROUND((B22/B34),1)</f>
        <v>22.2</v>
      </c>
      <c r="C62" s="62"/>
      <c r="D62" s="10"/>
    </row>
    <row r="63" spans="1:4" x14ac:dyDescent="0.2">
      <c r="A63" s="42" t="s">
        <v>37</v>
      </c>
      <c r="B63" s="58">
        <f>ROUND((B22/B58),1)</f>
        <v>11.3</v>
      </c>
      <c r="C63" s="62"/>
      <c r="D63" s="10"/>
    </row>
    <row r="66" spans="1:4" x14ac:dyDescent="0.2">
      <c r="A66" s="7" t="s">
        <v>38</v>
      </c>
      <c r="B66" s="8"/>
      <c r="C66" s="8"/>
      <c r="D66" s="9"/>
    </row>
    <row r="67" spans="1:4" x14ac:dyDescent="0.2">
      <c r="D67" s="10"/>
    </row>
    <row r="68" spans="1:4" x14ac:dyDescent="0.2">
      <c r="A68" s="14" t="s">
        <v>85</v>
      </c>
    </row>
    <row r="69" spans="1:4" x14ac:dyDescent="0.2">
      <c r="A69" s="14" t="s">
        <v>86</v>
      </c>
    </row>
    <row r="70" spans="1:4" x14ac:dyDescent="0.2">
      <c r="A70" t="s">
        <v>87</v>
      </c>
    </row>
    <row r="71" spans="1:4" x14ac:dyDescent="0.2">
      <c r="D71" s="11"/>
    </row>
    <row r="72" spans="1:4" x14ac:dyDescent="0.2">
      <c r="A72" s="48"/>
      <c r="B72" s="48"/>
      <c r="C72" s="48"/>
      <c r="D72" s="9"/>
    </row>
    <row r="73" spans="1:4" x14ac:dyDescent="0.2">
      <c r="D73" s="49"/>
    </row>
    <row r="74" spans="1:4" x14ac:dyDescent="0.2">
      <c r="D74" s="49"/>
    </row>
    <row r="75" spans="1:4" hidden="1" x14ac:dyDescent="0.2">
      <c r="B75" s="3" t="s">
        <v>3</v>
      </c>
      <c r="C75" s="3"/>
    </row>
    <row r="76" spans="1:4" hidden="1" x14ac:dyDescent="0.2">
      <c r="B76" s="3"/>
      <c r="C76" s="3"/>
    </row>
    <row r="77" spans="1:4" hidden="1" x14ac:dyDescent="0.2">
      <c r="B77" s="5" t="s">
        <v>5</v>
      </c>
      <c r="C77" s="5"/>
    </row>
    <row r="78" spans="1:4" hidden="1" x14ac:dyDescent="0.2">
      <c r="B78" s="5"/>
      <c r="C78" s="5"/>
    </row>
    <row r="79" spans="1:4" hidden="1" x14ac:dyDescent="0.2">
      <c r="B79" s="50" t="s">
        <v>88</v>
      </c>
      <c r="C79" s="50"/>
    </row>
    <row r="80" spans="1:4" hidden="1" x14ac:dyDescent="0.2">
      <c r="A80" s="2" t="s">
        <v>15</v>
      </c>
      <c r="B80" s="5"/>
      <c r="C80" s="5"/>
    </row>
    <row r="81" spans="1:10" hidden="1" x14ac:dyDescent="0.2">
      <c r="A81" s="51"/>
      <c r="B81" s="5"/>
      <c r="C81" s="5"/>
    </row>
    <row r="82" spans="1:10" hidden="1" x14ac:dyDescent="0.2"/>
    <row r="83" spans="1:10" ht="17" hidden="1" x14ac:dyDescent="0.2">
      <c r="A83" s="14" t="s">
        <v>62</v>
      </c>
      <c r="B83" s="15">
        <v>0</v>
      </c>
      <c r="C83" s="15"/>
      <c r="D83" s="16" t="s">
        <v>89</v>
      </c>
    </row>
    <row r="84" spans="1:10" hidden="1" x14ac:dyDescent="0.2">
      <c r="A84" s="14" t="s">
        <v>45</v>
      </c>
      <c r="B84" s="15"/>
      <c r="C84" s="15"/>
      <c r="D84" s="16"/>
    </row>
    <row r="85" spans="1:10" hidden="1" x14ac:dyDescent="0.2">
      <c r="A85" t="s">
        <v>46</v>
      </c>
      <c r="B85" s="34"/>
      <c r="C85" s="52"/>
      <c r="D85" s="16"/>
    </row>
    <row r="86" spans="1:10" hidden="1" x14ac:dyDescent="0.2">
      <c r="A86" s="2" t="s">
        <v>74</v>
      </c>
      <c r="B86" s="53">
        <f>SUM(B83:B85)</f>
        <v>0</v>
      </c>
      <c r="C86" s="53"/>
    </row>
    <row r="87" spans="1:10" hidden="1" x14ac:dyDescent="0.2"/>
    <row r="88" spans="1:10" hidden="1" x14ac:dyDescent="0.2"/>
    <row r="89" spans="1:10" x14ac:dyDescent="0.2">
      <c r="A89" s="54" t="s">
        <v>47</v>
      </c>
    </row>
    <row r="93" spans="1:10" x14ac:dyDescent="0.2">
      <c r="F93" s="16"/>
      <c r="G93" s="16"/>
      <c r="H93" s="16"/>
      <c r="I93" s="16"/>
      <c r="J93" s="16"/>
    </row>
    <row r="96" spans="1:10" x14ac:dyDescent="0.2">
      <c r="B96" s="55"/>
      <c r="C96" s="55"/>
    </row>
    <row r="97" spans="2:3" x14ac:dyDescent="0.2">
      <c r="B97" s="55"/>
      <c r="C97" s="55"/>
    </row>
  </sheetData>
  <sheetProtection algorithmName="SHA-512" hashValue="FiAdZbpOTG6vegaqV9gF4KaC+rJnTxLvLZKqFrBFRN25BnTVdYv7Jfn03OSeF2ud7lMMGLG0I+GoAA6//1tAgg==" saltValue="IiEVB7fkzvc10TYTrXjQ0A==" spinCount="100000" sheet="1" objects="1" scenarios="1"/>
  <pageMargins left="0.7" right="0.7" top="0.75" bottom="0.75" header="0.3" footer="0.3"/>
  <pageSetup paperSize="9" scale="56" orientation="portrait" horizontalDpi="0" verticalDpi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8470D5-26EF-0243-A289-D9174B271153}">
  <sheetPr>
    <pageSetUpPr fitToPage="1"/>
  </sheetPr>
  <dimension ref="A1:J102"/>
  <sheetViews>
    <sheetView workbookViewId="0"/>
  </sheetViews>
  <sheetFormatPr baseColWidth="10" defaultColWidth="8.83203125" defaultRowHeight="16" x14ac:dyDescent="0.2"/>
  <cols>
    <col min="1" max="1" width="39.6640625" bestFit="1" customWidth="1"/>
    <col min="2" max="3" width="12.6640625" customWidth="1"/>
    <col min="4" max="4" width="80.6640625" customWidth="1"/>
    <col min="5" max="5" width="20.5" bestFit="1" customWidth="1"/>
    <col min="6" max="10" width="10.83203125" customWidth="1"/>
  </cols>
  <sheetData>
    <row r="1" spans="1:4" x14ac:dyDescent="0.2">
      <c r="A1" s="1" t="s">
        <v>0</v>
      </c>
      <c r="B1" s="1" t="s">
        <v>90</v>
      </c>
      <c r="C1" s="1"/>
      <c r="D1" s="1"/>
    </row>
    <row r="2" spans="1:4" x14ac:dyDescent="0.2">
      <c r="A2" s="2"/>
    </row>
    <row r="3" spans="1:4" x14ac:dyDescent="0.2">
      <c r="A3" s="2" t="s">
        <v>2</v>
      </c>
      <c r="B3" s="3" t="s">
        <v>3</v>
      </c>
      <c r="C3" s="3" t="s">
        <v>76</v>
      </c>
      <c r="D3" s="4"/>
    </row>
    <row r="4" spans="1:4" x14ac:dyDescent="0.2">
      <c r="A4" s="2"/>
      <c r="B4" s="3"/>
      <c r="C4" s="3"/>
      <c r="D4" s="4"/>
    </row>
    <row r="5" spans="1:4" x14ac:dyDescent="0.2">
      <c r="A5" s="2" t="s">
        <v>4</v>
      </c>
      <c r="B5" s="5" t="s">
        <v>5</v>
      </c>
      <c r="C5" s="5" t="s">
        <v>5</v>
      </c>
    </row>
    <row r="6" spans="1:4" x14ac:dyDescent="0.2">
      <c r="A6" s="2"/>
      <c r="B6" s="6"/>
      <c r="C6" s="6"/>
    </row>
    <row r="7" spans="1:4" x14ac:dyDescent="0.2">
      <c r="A7" s="7" t="s">
        <v>6</v>
      </c>
      <c r="B7" s="8"/>
      <c r="C7" s="8"/>
      <c r="D7" s="9"/>
    </row>
    <row r="8" spans="1:4" x14ac:dyDescent="0.2">
      <c r="A8" s="2" t="s">
        <v>7</v>
      </c>
      <c r="B8" s="10"/>
      <c r="C8" s="10"/>
      <c r="D8" s="11"/>
    </row>
    <row r="9" spans="1:4" x14ac:dyDescent="0.2">
      <c r="A9" s="12">
        <v>45413</v>
      </c>
      <c r="B9" s="10"/>
      <c r="C9" s="10"/>
      <c r="D9" s="11"/>
    </row>
    <row r="10" spans="1:4" x14ac:dyDescent="0.2">
      <c r="A10" s="12"/>
      <c r="B10" s="10"/>
      <c r="C10" s="10"/>
      <c r="D10" s="11"/>
    </row>
    <row r="11" spans="1:4" x14ac:dyDescent="0.2">
      <c r="A11" s="2" t="s">
        <v>15</v>
      </c>
      <c r="B11" s="10"/>
      <c r="C11" s="10"/>
      <c r="D11" s="11"/>
    </row>
    <row r="12" spans="1:4" x14ac:dyDescent="0.2">
      <c r="A12" s="61">
        <v>0.79832000000000003</v>
      </c>
      <c r="B12" s="10"/>
      <c r="C12" s="10"/>
      <c r="D12" s="11" t="s">
        <v>77</v>
      </c>
    </row>
    <row r="13" spans="1:4" x14ac:dyDescent="0.2">
      <c r="A13" s="13"/>
      <c r="B13" s="10"/>
      <c r="C13" s="10"/>
      <c r="D13" s="11"/>
    </row>
    <row r="14" spans="1:4" ht="85" x14ac:dyDescent="0.2">
      <c r="A14" s="14" t="s">
        <v>91</v>
      </c>
      <c r="B14" s="15">
        <f>C14*A12</f>
        <v>1995800</v>
      </c>
      <c r="C14" s="15">
        <v>2500000</v>
      </c>
      <c r="D14" s="16" t="s">
        <v>92</v>
      </c>
    </row>
    <row r="15" spans="1:4" x14ac:dyDescent="0.2">
      <c r="A15" s="14"/>
      <c r="B15" s="15"/>
      <c r="C15" s="15"/>
      <c r="D15" s="16"/>
    </row>
    <row r="16" spans="1:4" x14ac:dyDescent="0.2">
      <c r="A16" s="14"/>
      <c r="B16" s="15"/>
      <c r="C16" s="15"/>
      <c r="D16" s="16"/>
    </row>
    <row r="17" spans="1:4" hidden="1" x14ac:dyDescent="0.2">
      <c r="A17" s="17" t="s">
        <v>10</v>
      </c>
      <c r="B17" s="15"/>
      <c r="C17" s="15"/>
      <c r="D17" s="16"/>
    </row>
    <row r="18" spans="1:4" hidden="1" x14ac:dyDescent="0.2">
      <c r="A18" s="14"/>
      <c r="B18" s="15"/>
      <c r="C18" s="15"/>
      <c r="D18" s="16"/>
    </row>
    <row r="19" spans="1:4" hidden="1" x14ac:dyDescent="0.2">
      <c r="A19" s="14"/>
      <c r="B19" s="15"/>
      <c r="C19" s="15"/>
      <c r="D19" s="16"/>
    </row>
    <row r="20" spans="1:4" hidden="1" x14ac:dyDescent="0.2">
      <c r="A20" s="14"/>
      <c r="B20" s="15"/>
      <c r="C20" s="15"/>
      <c r="D20" s="16"/>
    </row>
    <row r="21" spans="1:4" hidden="1" x14ac:dyDescent="0.2">
      <c r="A21" s="4"/>
      <c r="B21" s="10"/>
      <c r="C21" s="10"/>
    </row>
    <row r="22" spans="1:4" x14ac:dyDescent="0.2">
      <c r="A22" s="18" t="s">
        <v>12</v>
      </c>
      <c r="B22" s="19">
        <f>B14-B99</f>
        <v>1995800</v>
      </c>
      <c r="C22" s="19"/>
      <c r="D22" s="20"/>
    </row>
    <row r="23" spans="1:4" x14ac:dyDescent="0.2">
      <c r="A23" s="2"/>
    </row>
    <row r="24" spans="1:4" x14ac:dyDescent="0.2">
      <c r="A24" s="2"/>
    </row>
    <row r="25" spans="1:4" x14ac:dyDescent="0.2">
      <c r="A25" s="7" t="s">
        <v>13</v>
      </c>
      <c r="B25" s="7"/>
      <c r="C25" s="7"/>
      <c r="D25" s="21"/>
    </row>
    <row r="26" spans="1:4" x14ac:dyDescent="0.2">
      <c r="A26" s="2" t="s">
        <v>14</v>
      </c>
      <c r="B26" s="3"/>
      <c r="C26" s="3"/>
      <c r="D26" s="22"/>
    </row>
    <row r="27" spans="1:4" x14ac:dyDescent="0.2">
      <c r="A27" s="12">
        <v>45199</v>
      </c>
      <c r="B27" s="25"/>
      <c r="C27" s="25"/>
      <c r="D27" s="25"/>
    </row>
    <row r="28" spans="1:4" x14ac:dyDescent="0.2">
      <c r="A28" s="13"/>
      <c r="B28" s="27"/>
      <c r="C28" s="27"/>
      <c r="D28" s="25"/>
    </row>
    <row r="29" spans="1:4" x14ac:dyDescent="0.2">
      <c r="A29" s="2" t="s">
        <v>15</v>
      </c>
      <c r="B29" s="25"/>
      <c r="C29" s="25"/>
      <c r="D29" s="25"/>
    </row>
    <row r="30" spans="1:4" x14ac:dyDescent="0.2">
      <c r="A30" s="29"/>
      <c r="B30" s="25"/>
      <c r="C30" s="25"/>
      <c r="D30" s="29"/>
    </row>
    <row r="31" spans="1:4" x14ac:dyDescent="0.2">
      <c r="A31" s="13"/>
      <c r="B31" s="25"/>
      <c r="C31" s="25"/>
      <c r="D31" s="25"/>
    </row>
    <row r="32" spans="1:4" ht="34" x14ac:dyDescent="0.2">
      <c r="A32" s="14" t="s">
        <v>16</v>
      </c>
      <c r="B32" s="31">
        <v>510985</v>
      </c>
      <c r="C32" s="31"/>
      <c r="D32" s="16" t="s">
        <v>93</v>
      </c>
    </row>
    <row r="33" spans="1:4" x14ac:dyDescent="0.2">
      <c r="A33" s="14" t="s">
        <v>18</v>
      </c>
      <c r="B33" s="31"/>
      <c r="C33" s="31"/>
      <c r="D33" s="16"/>
    </row>
    <row r="34" spans="1:4" ht="34" x14ac:dyDescent="0.2">
      <c r="A34" s="1" t="s">
        <v>94</v>
      </c>
      <c r="B34" s="31">
        <v>-4304</v>
      </c>
      <c r="C34" s="31"/>
      <c r="D34" s="16" t="s">
        <v>93</v>
      </c>
    </row>
    <row r="35" spans="1:4" x14ac:dyDescent="0.2">
      <c r="A35" s="61">
        <v>2</v>
      </c>
      <c r="B35" s="31"/>
      <c r="C35" s="31"/>
      <c r="D35" s="11"/>
    </row>
    <row r="36" spans="1:4" x14ac:dyDescent="0.2">
      <c r="A36" s="1" t="s">
        <v>20</v>
      </c>
      <c r="B36" s="31"/>
      <c r="C36" s="31"/>
      <c r="D36" s="11"/>
    </row>
    <row r="37" spans="1:4" x14ac:dyDescent="0.2">
      <c r="A37" s="14"/>
      <c r="B37" s="31"/>
      <c r="C37" s="31"/>
      <c r="D37" s="11"/>
    </row>
    <row r="38" spans="1:4" x14ac:dyDescent="0.2">
      <c r="A38" s="14" t="s">
        <v>21</v>
      </c>
      <c r="B38" s="31"/>
      <c r="C38" s="31"/>
      <c r="D38" s="16"/>
    </row>
    <row r="39" spans="1:4" x14ac:dyDescent="0.2">
      <c r="A39" s="14" t="s">
        <v>22</v>
      </c>
      <c r="B39" s="31"/>
      <c r="C39" s="31"/>
      <c r="D39" s="11"/>
    </row>
    <row r="40" spans="1:4" x14ac:dyDescent="0.2">
      <c r="A40" s="14"/>
      <c r="B40" s="31"/>
      <c r="C40" s="31"/>
      <c r="D40" s="11"/>
    </row>
    <row r="41" spans="1:4" x14ac:dyDescent="0.2">
      <c r="A41" s="14" t="s">
        <v>23</v>
      </c>
      <c r="B41" s="31"/>
      <c r="C41" s="31"/>
      <c r="D41" s="11"/>
    </row>
    <row r="42" spans="1:4" x14ac:dyDescent="0.2">
      <c r="A42" s="14" t="s">
        <v>24</v>
      </c>
      <c r="B42" s="31"/>
      <c r="C42" s="31"/>
      <c r="D42" s="16"/>
    </row>
    <row r="43" spans="1:4" x14ac:dyDescent="0.2">
      <c r="A43" s="14" t="s">
        <v>25</v>
      </c>
      <c r="B43" s="31"/>
      <c r="C43" s="31"/>
      <c r="D43" s="11"/>
    </row>
    <row r="44" spans="1:4" x14ac:dyDescent="0.2">
      <c r="A44" s="1" t="s">
        <v>82</v>
      </c>
      <c r="B44" s="31"/>
      <c r="C44" s="31"/>
      <c r="D44" s="11"/>
    </row>
    <row r="45" spans="1:4" ht="34" x14ac:dyDescent="0.2">
      <c r="A45" s="59" t="s">
        <v>95</v>
      </c>
      <c r="B45" s="31">
        <v>4786</v>
      </c>
      <c r="C45" s="31"/>
      <c r="D45" s="16" t="s">
        <v>93</v>
      </c>
    </row>
    <row r="46" spans="1:4" ht="34" x14ac:dyDescent="0.2">
      <c r="A46" s="59" t="s">
        <v>96</v>
      </c>
      <c r="B46" s="31">
        <v>137</v>
      </c>
      <c r="C46" s="31"/>
      <c r="D46" s="16" t="s">
        <v>93</v>
      </c>
    </row>
    <row r="47" spans="1:4" ht="34" x14ac:dyDescent="0.2">
      <c r="A47" s="59" t="s">
        <v>97</v>
      </c>
      <c r="B47" s="31">
        <v>4400</v>
      </c>
      <c r="C47" s="31"/>
      <c r="D47" s="16" t="s">
        <v>93</v>
      </c>
    </row>
    <row r="48" spans="1:4" ht="34" x14ac:dyDescent="0.2">
      <c r="A48" s="59" t="s">
        <v>98</v>
      </c>
      <c r="B48" s="31">
        <v>7973</v>
      </c>
      <c r="C48" s="31"/>
      <c r="D48" s="16" t="s">
        <v>93</v>
      </c>
    </row>
    <row r="49" spans="1:4" ht="34" x14ac:dyDescent="0.2">
      <c r="A49" s="59" t="s">
        <v>105</v>
      </c>
      <c r="B49" s="31">
        <v>1530</v>
      </c>
      <c r="C49" s="31"/>
      <c r="D49" s="16" t="s">
        <v>93</v>
      </c>
    </row>
    <row r="50" spans="1:4" x14ac:dyDescent="0.2">
      <c r="A50" s="14"/>
      <c r="B50" s="31"/>
      <c r="C50" s="31"/>
      <c r="D50" s="11"/>
    </row>
    <row r="51" spans="1:4" x14ac:dyDescent="0.2">
      <c r="A51" s="14" t="s">
        <v>27</v>
      </c>
      <c r="B51" s="31"/>
      <c r="C51" s="31"/>
      <c r="D51" s="16"/>
    </row>
    <row r="52" spans="1:4" x14ac:dyDescent="0.2">
      <c r="A52" s="14" t="s">
        <v>28</v>
      </c>
      <c r="B52" s="31"/>
      <c r="C52" s="31"/>
      <c r="D52" s="11"/>
    </row>
    <row r="53" spans="1:4" x14ac:dyDescent="0.2">
      <c r="A53" s="14" t="s">
        <v>29</v>
      </c>
      <c r="B53" s="31"/>
      <c r="C53" s="31"/>
      <c r="D53" s="16"/>
    </row>
    <row r="54" spans="1:4" ht="34" x14ac:dyDescent="0.2">
      <c r="A54" s="14" t="s">
        <v>30</v>
      </c>
      <c r="B54" s="31">
        <v>105029</v>
      </c>
      <c r="C54" s="31"/>
      <c r="D54" s="16" t="s">
        <v>93</v>
      </c>
    </row>
    <row r="55" spans="1:4" x14ac:dyDescent="0.2">
      <c r="A55" s="14"/>
      <c r="B55" s="31"/>
      <c r="C55" s="31"/>
      <c r="D55" s="11"/>
    </row>
    <row r="56" spans="1:4" ht="34" x14ac:dyDescent="0.2">
      <c r="A56" s="14" t="s">
        <v>32</v>
      </c>
      <c r="B56" s="31">
        <v>6254</v>
      </c>
      <c r="C56" s="31"/>
      <c r="D56" s="16" t="s">
        <v>93</v>
      </c>
    </row>
    <row r="57" spans="1:4" x14ac:dyDescent="0.2">
      <c r="A57" s="14"/>
      <c r="B57" s="31"/>
      <c r="C57" s="31"/>
      <c r="D57" s="11"/>
    </row>
    <row r="58" spans="1:4" x14ac:dyDescent="0.2">
      <c r="A58" s="14" t="s">
        <v>33</v>
      </c>
      <c r="B58" s="31">
        <f>SUM(B38:B56)</f>
        <v>130109</v>
      </c>
      <c r="C58" s="31"/>
      <c r="D58" s="11"/>
    </row>
    <row r="59" spans="1:4" x14ac:dyDescent="0.2">
      <c r="A59" s="32"/>
      <c r="B59" s="34"/>
      <c r="C59" s="34"/>
      <c r="D59" s="35"/>
    </row>
    <row r="60" spans="1:4" x14ac:dyDescent="0.2">
      <c r="A60" s="36" t="s">
        <v>13</v>
      </c>
      <c r="B60" s="38">
        <f>B34+B58</f>
        <v>125805</v>
      </c>
      <c r="C60" s="38"/>
      <c r="D60" s="39"/>
    </row>
    <row r="61" spans="1:4" x14ac:dyDescent="0.2">
      <c r="B61" s="10"/>
      <c r="C61" s="10"/>
      <c r="D61" s="11"/>
    </row>
    <row r="62" spans="1:4" x14ac:dyDescent="0.2">
      <c r="B62" s="3"/>
      <c r="C62" s="3"/>
      <c r="D62" s="10"/>
    </row>
    <row r="63" spans="1:4" x14ac:dyDescent="0.2">
      <c r="A63" s="42" t="s">
        <v>34</v>
      </c>
      <c r="B63" s="58">
        <f>ROUND((B22/B32),1)</f>
        <v>3.9</v>
      </c>
      <c r="C63" s="62"/>
      <c r="D63" s="10"/>
    </row>
    <row r="64" spans="1:4" x14ac:dyDescent="0.2">
      <c r="A64" s="42" t="s">
        <v>35</v>
      </c>
      <c r="B64" s="60" t="s">
        <v>36</v>
      </c>
      <c r="C64" s="62"/>
      <c r="D64" s="10"/>
    </row>
    <row r="65" spans="1:4" x14ac:dyDescent="0.2">
      <c r="A65" s="42" t="s">
        <v>37</v>
      </c>
      <c r="B65" s="58">
        <f>ROUND((B22/B60),1)</f>
        <v>15.9</v>
      </c>
      <c r="C65" s="62"/>
      <c r="D65" s="10"/>
    </row>
    <row r="68" spans="1:4" x14ac:dyDescent="0.2">
      <c r="A68" s="7" t="s">
        <v>38</v>
      </c>
      <c r="B68" s="8"/>
      <c r="C68" s="8"/>
      <c r="D68" s="9"/>
    </row>
    <row r="69" spans="1:4" x14ac:dyDescent="0.2">
      <c r="D69" s="10"/>
    </row>
    <row r="70" spans="1:4" x14ac:dyDescent="0.2">
      <c r="A70" s="14" t="s">
        <v>99</v>
      </c>
    </row>
    <row r="71" spans="1:4" x14ac:dyDescent="0.2">
      <c r="A71" s="14" t="s">
        <v>100</v>
      </c>
    </row>
    <row r="72" spans="1:4" x14ac:dyDescent="0.2">
      <c r="A72" s="14" t="s">
        <v>101</v>
      </c>
    </row>
    <row r="73" spans="1:4" x14ac:dyDescent="0.2">
      <c r="A73" s="54" t="s">
        <v>102</v>
      </c>
    </row>
    <row r="74" spans="1:4" x14ac:dyDescent="0.2">
      <c r="A74" t="s">
        <v>103</v>
      </c>
      <c r="D74" s="11"/>
    </row>
    <row r="75" spans="1:4" x14ac:dyDescent="0.2">
      <c r="A75" s="14" t="s">
        <v>104</v>
      </c>
      <c r="D75" s="11"/>
    </row>
    <row r="76" spans="1:4" x14ac:dyDescent="0.2">
      <c r="A76" s="14"/>
      <c r="D76" s="11"/>
    </row>
    <row r="77" spans="1:4" x14ac:dyDescent="0.2">
      <c r="A77" s="48"/>
      <c r="B77" s="48"/>
      <c r="C77" s="48"/>
      <c r="D77" s="9"/>
    </row>
    <row r="78" spans="1:4" x14ac:dyDescent="0.2">
      <c r="D78" s="49"/>
    </row>
    <row r="79" spans="1:4" x14ac:dyDescent="0.2">
      <c r="D79" s="49"/>
    </row>
    <row r="80" spans="1:4" hidden="1" x14ac:dyDescent="0.2">
      <c r="B80" s="3" t="s">
        <v>3</v>
      </c>
      <c r="C80" s="3"/>
    </row>
    <row r="81" spans="1:4" hidden="1" x14ac:dyDescent="0.2">
      <c r="B81" s="3"/>
      <c r="C81" s="3"/>
    </row>
    <row r="82" spans="1:4" hidden="1" x14ac:dyDescent="0.2">
      <c r="B82" s="5" t="s">
        <v>5</v>
      </c>
      <c r="C82" s="5"/>
    </row>
    <row r="83" spans="1:4" hidden="1" x14ac:dyDescent="0.2">
      <c r="B83" s="5"/>
      <c r="C83" s="5"/>
    </row>
    <row r="84" spans="1:4" hidden="1" x14ac:dyDescent="0.2">
      <c r="B84" s="50" t="s">
        <v>88</v>
      </c>
      <c r="C84" s="50"/>
    </row>
    <row r="85" spans="1:4" hidden="1" x14ac:dyDescent="0.2">
      <c r="A85" s="2" t="s">
        <v>15</v>
      </c>
      <c r="B85" s="5"/>
      <c r="C85" s="5"/>
    </row>
    <row r="86" spans="1:4" hidden="1" x14ac:dyDescent="0.2">
      <c r="A86" s="51"/>
      <c r="B86" s="5"/>
      <c r="C86" s="5"/>
    </row>
    <row r="87" spans="1:4" hidden="1" x14ac:dyDescent="0.2"/>
    <row r="88" spans="1:4" ht="17" hidden="1" x14ac:dyDescent="0.2">
      <c r="A88" s="14" t="s">
        <v>62</v>
      </c>
      <c r="B88" s="15">
        <v>0</v>
      </c>
      <c r="C88" s="15"/>
      <c r="D88" s="16" t="s">
        <v>89</v>
      </c>
    </row>
    <row r="89" spans="1:4" hidden="1" x14ac:dyDescent="0.2">
      <c r="A89" s="14" t="s">
        <v>45</v>
      </c>
      <c r="B89" s="15"/>
      <c r="C89" s="15"/>
      <c r="D89" s="16"/>
    </row>
    <row r="90" spans="1:4" hidden="1" x14ac:dyDescent="0.2">
      <c r="A90" t="s">
        <v>46</v>
      </c>
      <c r="B90" s="34"/>
      <c r="C90" s="52"/>
      <c r="D90" s="16"/>
    </row>
    <row r="91" spans="1:4" hidden="1" x14ac:dyDescent="0.2">
      <c r="A91" s="2" t="s">
        <v>74</v>
      </c>
      <c r="B91" s="53">
        <f>SUM(B88:B90)</f>
        <v>0</v>
      </c>
      <c r="C91" s="53"/>
    </row>
    <row r="92" spans="1:4" hidden="1" x14ac:dyDescent="0.2"/>
    <row r="93" spans="1:4" hidden="1" x14ac:dyDescent="0.2"/>
    <row r="94" spans="1:4" x14ac:dyDescent="0.2">
      <c r="A94" s="54" t="s">
        <v>47</v>
      </c>
    </row>
    <row r="98" spans="2:10" x14ac:dyDescent="0.2">
      <c r="F98" s="16"/>
      <c r="G98" s="16"/>
      <c r="H98" s="16"/>
      <c r="I98" s="16"/>
      <c r="J98" s="16"/>
    </row>
    <row r="101" spans="2:10" x14ac:dyDescent="0.2">
      <c r="B101" s="55"/>
      <c r="C101" s="55"/>
    </row>
    <row r="102" spans="2:10" x14ac:dyDescent="0.2">
      <c r="B102" s="55"/>
      <c r="C102" s="55"/>
    </row>
  </sheetData>
  <sheetProtection algorithmName="SHA-512" hashValue="Sedp1QOpQVrnCJHdPBSYRivhQgg7sFTGlYuTRODUtiZo5SNUx7lkJVmf5TxUC2OTHJ6ihUxn7/HuhZ+uaIQZkg==" saltValue="TSrjlOHKe9nru5p0che2iw==" spinCount="100000" sheet="1" objects="1" scenarios="1"/>
  <pageMargins left="0.7" right="0.7" top="0.75" bottom="0.75" header="0.3" footer="0.3"/>
  <pageSetup paperSize="9" scale="54" orientation="portrait" horizontalDpi="0" verticalDpi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BF4713-1065-B44E-8DCD-9C47EE8C9249}">
  <sheetPr>
    <pageSetUpPr fitToPage="1"/>
  </sheetPr>
  <dimension ref="A1:I92"/>
  <sheetViews>
    <sheetView workbookViewId="0"/>
  </sheetViews>
  <sheetFormatPr baseColWidth="10" defaultColWidth="8.83203125" defaultRowHeight="16" x14ac:dyDescent="0.2"/>
  <cols>
    <col min="1" max="1" width="39.6640625" bestFit="1" customWidth="1"/>
    <col min="2" max="2" width="12.6640625" customWidth="1"/>
    <col min="3" max="3" width="80.6640625" customWidth="1"/>
    <col min="4" max="4" width="20.5" bestFit="1" customWidth="1"/>
    <col min="5" max="9" width="10.83203125" customWidth="1"/>
  </cols>
  <sheetData>
    <row r="1" spans="1:3" x14ac:dyDescent="0.2">
      <c r="A1" s="1" t="s">
        <v>0</v>
      </c>
      <c r="B1" s="1" t="s">
        <v>106</v>
      </c>
      <c r="C1" s="1"/>
    </row>
    <row r="2" spans="1:3" x14ac:dyDescent="0.2">
      <c r="A2" s="2"/>
    </row>
    <row r="3" spans="1:3" x14ac:dyDescent="0.2">
      <c r="A3" s="2" t="s">
        <v>2</v>
      </c>
      <c r="B3" s="3" t="s">
        <v>3</v>
      </c>
      <c r="C3" s="4"/>
    </row>
    <row r="4" spans="1:3" x14ac:dyDescent="0.2">
      <c r="A4" s="2"/>
      <c r="B4" s="3"/>
      <c r="C4" s="4"/>
    </row>
    <row r="5" spans="1:3" x14ac:dyDescent="0.2">
      <c r="A5" s="2" t="s">
        <v>4</v>
      </c>
      <c r="B5" s="5" t="s">
        <v>5</v>
      </c>
    </row>
    <row r="6" spans="1:3" x14ac:dyDescent="0.2">
      <c r="A6" s="2"/>
      <c r="B6" s="6"/>
    </row>
    <row r="7" spans="1:3" x14ac:dyDescent="0.2">
      <c r="A7" s="7" t="s">
        <v>6</v>
      </c>
      <c r="B7" s="8"/>
      <c r="C7" s="9"/>
    </row>
    <row r="8" spans="1:3" x14ac:dyDescent="0.2">
      <c r="A8" s="2" t="s">
        <v>7</v>
      </c>
      <c r="B8" s="10"/>
      <c r="C8" s="11"/>
    </row>
    <row r="9" spans="1:3" x14ac:dyDescent="0.2">
      <c r="A9" s="12">
        <v>45415</v>
      </c>
      <c r="B9" s="10"/>
      <c r="C9" s="11"/>
    </row>
    <row r="10" spans="1:3" x14ac:dyDescent="0.2">
      <c r="A10" s="13"/>
      <c r="B10" s="10"/>
      <c r="C10" s="11"/>
    </row>
    <row r="11" spans="1:3" x14ac:dyDescent="0.2">
      <c r="A11" s="13"/>
      <c r="B11" s="10"/>
      <c r="C11" s="11"/>
    </row>
    <row r="12" spans="1:3" ht="17" x14ac:dyDescent="0.2">
      <c r="A12" s="14" t="s">
        <v>91</v>
      </c>
      <c r="B12" s="15">
        <v>10200</v>
      </c>
      <c r="C12" s="16" t="s">
        <v>107</v>
      </c>
    </row>
    <row r="13" spans="1:3" x14ac:dyDescent="0.2">
      <c r="A13" s="14"/>
      <c r="B13" s="15"/>
      <c r="C13" s="16"/>
    </row>
    <row r="14" spans="1:3" x14ac:dyDescent="0.2">
      <c r="A14" s="14"/>
      <c r="B14" s="15"/>
      <c r="C14" s="16"/>
    </row>
    <row r="15" spans="1:3" hidden="1" x14ac:dyDescent="0.2">
      <c r="A15" s="17" t="s">
        <v>10</v>
      </c>
      <c r="B15" s="15"/>
      <c r="C15" s="16"/>
    </row>
    <row r="16" spans="1:3" hidden="1" x14ac:dyDescent="0.2">
      <c r="A16" s="14"/>
      <c r="B16" s="15"/>
      <c r="C16" s="16"/>
    </row>
    <row r="17" spans="1:3" hidden="1" x14ac:dyDescent="0.2">
      <c r="A17" s="14"/>
      <c r="B17" s="15"/>
      <c r="C17" s="16"/>
    </row>
    <row r="18" spans="1:3" hidden="1" x14ac:dyDescent="0.2">
      <c r="A18" s="14"/>
      <c r="B18" s="15"/>
      <c r="C18" s="16"/>
    </row>
    <row r="19" spans="1:3" x14ac:dyDescent="0.2">
      <c r="A19" s="4"/>
      <c r="B19" s="10"/>
    </row>
    <row r="20" spans="1:3" x14ac:dyDescent="0.2">
      <c r="A20" s="18" t="s">
        <v>12</v>
      </c>
      <c r="B20" s="19">
        <f>B12-B89</f>
        <v>10200</v>
      </c>
      <c r="C20" s="20"/>
    </row>
    <row r="21" spans="1:3" x14ac:dyDescent="0.2">
      <c r="A21" s="2"/>
    </row>
    <row r="22" spans="1:3" x14ac:dyDescent="0.2">
      <c r="A22" s="2"/>
    </row>
    <row r="23" spans="1:3" x14ac:dyDescent="0.2">
      <c r="A23" s="7" t="s">
        <v>13</v>
      </c>
      <c r="B23" s="7"/>
      <c r="C23" s="21"/>
    </row>
    <row r="24" spans="1:3" x14ac:dyDescent="0.2">
      <c r="A24" s="2" t="s">
        <v>14</v>
      </c>
      <c r="B24" s="3"/>
      <c r="C24" s="22"/>
    </row>
    <row r="25" spans="1:3" x14ac:dyDescent="0.2">
      <c r="A25" s="12">
        <v>45107</v>
      </c>
      <c r="B25" s="25"/>
      <c r="C25" s="25"/>
    </row>
    <row r="26" spans="1:3" x14ac:dyDescent="0.2">
      <c r="A26" s="13"/>
      <c r="B26" s="27"/>
      <c r="C26" s="25"/>
    </row>
    <row r="27" spans="1:3" x14ac:dyDescent="0.2">
      <c r="A27" s="2" t="s">
        <v>15</v>
      </c>
      <c r="B27" s="25"/>
      <c r="C27" s="25"/>
    </row>
    <row r="28" spans="1:3" x14ac:dyDescent="0.2">
      <c r="A28" s="29"/>
      <c r="B28" s="25"/>
      <c r="C28" s="29"/>
    </row>
    <row r="29" spans="1:3" x14ac:dyDescent="0.2">
      <c r="A29" s="13"/>
      <c r="B29" s="25"/>
      <c r="C29" s="25"/>
    </row>
    <row r="30" spans="1:3" ht="17" x14ac:dyDescent="0.2">
      <c r="A30" s="14" t="s">
        <v>16</v>
      </c>
      <c r="B30" s="31">
        <v>2450</v>
      </c>
      <c r="C30" s="16" t="s">
        <v>108</v>
      </c>
    </row>
    <row r="31" spans="1:3" x14ac:dyDescent="0.2">
      <c r="A31" s="14" t="s">
        <v>18</v>
      </c>
      <c r="B31" s="31"/>
      <c r="C31" s="16"/>
    </row>
    <row r="32" spans="1:3" ht="17" x14ac:dyDescent="0.2">
      <c r="A32" s="1" t="s">
        <v>19</v>
      </c>
      <c r="B32" s="31">
        <f>B53-B49-B47</f>
        <v>454.10600000000005</v>
      </c>
      <c r="C32" s="16" t="s">
        <v>109</v>
      </c>
    </row>
    <row r="33" spans="1:3" x14ac:dyDescent="0.2">
      <c r="A33" s="14"/>
      <c r="B33" s="31"/>
      <c r="C33" s="11"/>
    </row>
    <row r="34" spans="1:3" x14ac:dyDescent="0.2">
      <c r="A34" s="1" t="s">
        <v>20</v>
      </c>
      <c r="B34" s="31"/>
      <c r="C34" s="11"/>
    </row>
    <row r="35" spans="1:3" x14ac:dyDescent="0.2">
      <c r="A35" s="14"/>
      <c r="B35" s="31"/>
      <c r="C35" s="11"/>
    </row>
    <row r="36" spans="1:3" x14ac:dyDescent="0.2">
      <c r="A36" s="14" t="s">
        <v>21</v>
      </c>
      <c r="B36" s="31"/>
      <c r="C36" s="16"/>
    </row>
    <row r="37" spans="1:3" x14ac:dyDescent="0.2">
      <c r="A37" s="14" t="s">
        <v>22</v>
      </c>
      <c r="B37" s="31"/>
      <c r="C37" s="11"/>
    </row>
    <row r="38" spans="1:3" x14ac:dyDescent="0.2">
      <c r="A38" s="14"/>
      <c r="B38" s="31"/>
      <c r="C38" s="11"/>
    </row>
    <row r="39" spans="1:3" x14ac:dyDescent="0.2">
      <c r="A39" s="14" t="s">
        <v>23</v>
      </c>
      <c r="B39" s="31"/>
      <c r="C39" s="11"/>
    </row>
    <row r="40" spans="1:3" x14ac:dyDescent="0.2">
      <c r="A40" s="14" t="s">
        <v>24</v>
      </c>
      <c r="B40" s="31"/>
      <c r="C40" s="16"/>
    </row>
    <row r="41" spans="1:3" x14ac:dyDescent="0.2">
      <c r="A41" s="14" t="s">
        <v>25</v>
      </c>
      <c r="B41" s="31"/>
      <c r="C41" s="11"/>
    </row>
    <row r="42" spans="1:3" x14ac:dyDescent="0.2">
      <c r="A42" s="14" t="s">
        <v>26</v>
      </c>
      <c r="B42" s="31"/>
      <c r="C42" s="11"/>
    </row>
    <row r="43" spans="1:3" x14ac:dyDescent="0.2">
      <c r="A43" s="14"/>
      <c r="B43" s="31"/>
      <c r="C43" s="11"/>
    </row>
    <row r="44" spans="1:3" x14ac:dyDescent="0.2">
      <c r="A44" s="14" t="s">
        <v>27</v>
      </c>
      <c r="B44" s="31"/>
      <c r="C44" s="16"/>
    </row>
    <row r="45" spans="1:3" x14ac:dyDescent="0.2">
      <c r="A45" s="14" t="s">
        <v>28</v>
      </c>
      <c r="B45" s="31"/>
      <c r="C45" s="11"/>
    </row>
    <row r="46" spans="1:3" x14ac:dyDescent="0.2">
      <c r="A46" s="14" t="s">
        <v>29</v>
      </c>
      <c r="B46" s="31"/>
      <c r="C46" s="16"/>
    </row>
    <row r="47" spans="1:3" ht="17" x14ac:dyDescent="0.2">
      <c r="A47" s="14" t="s">
        <v>30</v>
      </c>
      <c r="B47" s="31">
        <v>412.262</v>
      </c>
      <c r="C47" s="16" t="s">
        <v>113</v>
      </c>
    </row>
    <row r="48" spans="1:3" x14ac:dyDescent="0.2">
      <c r="A48" s="14"/>
      <c r="B48" s="31"/>
      <c r="C48" s="11"/>
    </row>
    <row r="49" spans="1:3" ht="17" x14ac:dyDescent="0.2">
      <c r="A49" s="14" t="s">
        <v>32</v>
      </c>
      <c r="B49" s="31">
        <v>15.632</v>
      </c>
      <c r="C49" s="16" t="s">
        <v>113</v>
      </c>
    </row>
    <row r="50" spans="1:3" x14ac:dyDescent="0.2">
      <c r="A50" s="14"/>
      <c r="B50" s="31"/>
      <c r="C50" s="11"/>
    </row>
    <row r="51" spans="1:3" x14ac:dyDescent="0.2">
      <c r="A51" s="14" t="s">
        <v>33</v>
      </c>
      <c r="B51" s="31">
        <f>SUM(B36:B49)</f>
        <v>427.89400000000001</v>
      </c>
      <c r="C51" s="11"/>
    </row>
    <row r="52" spans="1:3" x14ac:dyDescent="0.2">
      <c r="A52" s="32"/>
      <c r="B52" s="34"/>
      <c r="C52" s="35"/>
    </row>
    <row r="53" spans="1:3" ht="34" x14ac:dyDescent="0.2">
      <c r="A53" s="36" t="s">
        <v>13</v>
      </c>
      <c r="B53" s="38">
        <f>B30*0.36</f>
        <v>882</v>
      </c>
      <c r="C53" s="63" t="s">
        <v>110</v>
      </c>
    </row>
    <row r="54" spans="1:3" x14ac:dyDescent="0.2">
      <c r="B54" s="10"/>
      <c r="C54" s="11"/>
    </row>
    <row r="55" spans="1:3" x14ac:dyDescent="0.2">
      <c r="B55" s="3"/>
      <c r="C55" s="10"/>
    </row>
    <row r="56" spans="1:3" x14ac:dyDescent="0.2">
      <c r="A56" s="42" t="s">
        <v>34</v>
      </c>
      <c r="B56" s="58">
        <f>ROUND((B20/B30),1)</f>
        <v>4.2</v>
      </c>
      <c r="C56" s="10"/>
    </row>
    <row r="57" spans="1:3" x14ac:dyDescent="0.2">
      <c r="A57" s="42" t="s">
        <v>35</v>
      </c>
      <c r="B57" s="58">
        <f>ROUND((B20/B32),1)</f>
        <v>22.5</v>
      </c>
      <c r="C57" s="10"/>
    </row>
    <row r="58" spans="1:3" x14ac:dyDescent="0.2">
      <c r="A58" s="42" t="s">
        <v>37</v>
      </c>
      <c r="B58" s="58">
        <f>ROUND((B20/B53),1)</f>
        <v>11.6</v>
      </c>
      <c r="C58" s="10"/>
    </row>
    <row r="61" spans="1:3" x14ac:dyDescent="0.2">
      <c r="A61" s="7" t="s">
        <v>38</v>
      </c>
      <c r="B61" s="8"/>
      <c r="C61" s="9"/>
    </row>
    <row r="62" spans="1:3" x14ac:dyDescent="0.2">
      <c r="C62" s="10"/>
    </row>
    <row r="63" spans="1:3" x14ac:dyDescent="0.2">
      <c r="A63" s="14" t="s">
        <v>114</v>
      </c>
    </row>
    <row r="64" spans="1:3" x14ac:dyDescent="0.2">
      <c r="A64" s="14" t="s">
        <v>111</v>
      </c>
    </row>
    <row r="65" spans="1:3" x14ac:dyDescent="0.2">
      <c r="A65" t="s">
        <v>112</v>
      </c>
    </row>
    <row r="66" spans="1:3" x14ac:dyDescent="0.2">
      <c r="C66" s="11"/>
    </row>
    <row r="67" spans="1:3" x14ac:dyDescent="0.2">
      <c r="A67" s="48"/>
      <c r="B67" s="48"/>
      <c r="C67" s="9"/>
    </row>
    <row r="68" spans="1:3" x14ac:dyDescent="0.2">
      <c r="C68" s="49"/>
    </row>
    <row r="69" spans="1:3" x14ac:dyDescent="0.2">
      <c r="C69" s="49"/>
    </row>
    <row r="70" spans="1:3" hidden="1" x14ac:dyDescent="0.2">
      <c r="B70" s="3" t="s">
        <v>3</v>
      </c>
    </row>
    <row r="71" spans="1:3" hidden="1" x14ac:dyDescent="0.2">
      <c r="B71" s="3"/>
    </row>
    <row r="72" spans="1:3" hidden="1" x14ac:dyDescent="0.2">
      <c r="B72" s="5" t="s">
        <v>5</v>
      </c>
    </row>
    <row r="73" spans="1:3" hidden="1" x14ac:dyDescent="0.2">
      <c r="B73" s="5"/>
    </row>
    <row r="74" spans="1:3" hidden="1" x14ac:dyDescent="0.2">
      <c r="B74" s="50" t="s">
        <v>88</v>
      </c>
    </row>
    <row r="75" spans="1:3" hidden="1" x14ac:dyDescent="0.2">
      <c r="A75" s="2" t="s">
        <v>15</v>
      </c>
      <c r="B75" s="5"/>
    </row>
    <row r="76" spans="1:3" hidden="1" x14ac:dyDescent="0.2">
      <c r="A76" s="51"/>
      <c r="B76" s="5"/>
    </row>
    <row r="77" spans="1:3" hidden="1" x14ac:dyDescent="0.2"/>
    <row r="78" spans="1:3" ht="17" hidden="1" x14ac:dyDescent="0.2">
      <c r="A78" s="14" t="s">
        <v>62</v>
      </c>
      <c r="B78" s="15">
        <v>0</v>
      </c>
      <c r="C78" s="16" t="s">
        <v>89</v>
      </c>
    </row>
    <row r="79" spans="1:3" hidden="1" x14ac:dyDescent="0.2">
      <c r="A79" s="14" t="s">
        <v>45</v>
      </c>
      <c r="B79" s="15"/>
      <c r="C79" s="16"/>
    </row>
    <row r="80" spans="1:3" hidden="1" x14ac:dyDescent="0.2">
      <c r="A80" t="s">
        <v>46</v>
      </c>
      <c r="B80" s="34"/>
      <c r="C80" s="16"/>
    </row>
    <row r="81" spans="1:9" hidden="1" x14ac:dyDescent="0.2">
      <c r="A81" s="2" t="s">
        <v>74</v>
      </c>
      <c r="B81" s="53">
        <f>SUM(B78:B80)</f>
        <v>0</v>
      </c>
    </row>
    <row r="84" spans="1:9" x14ac:dyDescent="0.2">
      <c r="A84" s="54" t="s">
        <v>47</v>
      </c>
    </row>
    <row r="88" spans="1:9" x14ac:dyDescent="0.2">
      <c r="E88" s="16"/>
      <c r="F88" s="16"/>
      <c r="G88" s="16"/>
      <c r="H88" s="16"/>
      <c r="I88" s="16"/>
    </row>
    <row r="91" spans="1:9" x14ac:dyDescent="0.2">
      <c r="B91" s="55"/>
    </row>
    <row r="92" spans="1:9" x14ac:dyDescent="0.2">
      <c r="B92" s="55"/>
    </row>
  </sheetData>
  <sheetProtection algorithmName="SHA-512" hashValue="7xZW9m/Sb83HT9L43bl+FevCSR2jQmIib9Bl7Vs8vpm9NUZhTIHCEo+k3gH7E+G+6gafGNTL7YEXbNq/GVkiPg==" saltValue="jdoaY6dwKhQukT+iCyZ/fA==" spinCount="100000" sheet="1" objects="1" scenarios="1"/>
  <pageMargins left="0.7" right="0.7" top="0.75" bottom="0.75" header="0.3" footer="0.3"/>
  <pageSetup paperSize="9" scale="61" orientation="portrait" horizontalDpi="0" verticalDpi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806C26-C88A-AF41-A348-990835B0E383}">
  <sheetPr>
    <pageSetUpPr fitToPage="1"/>
  </sheetPr>
  <dimension ref="A1:J120"/>
  <sheetViews>
    <sheetView workbookViewId="0"/>
  </sheetViews>
  <sheetFormatPr baseColWidth="10" defaultColWidth="8.83203125" defaultRowHeight="16" x14ac:dyDescent="0.2"/>
  <cols>
    <col min="1" max="1" width="39.6640625" bestFit="1" customWidth="1"/>
    <col min="2" max="3" width="12.6640625" customWidth="1"/>
    <col min="4" max="4" width="80.6640625" customWidth="1"/>
    <col min="5" max="5" width="49.83203125" bestFit="1" customWidth="1"/>
    <col min="6" max="6" width="12.1640625" bestFit="1" customWidth="1"/>
    <col min="7" max="9" width="10.83203125" customWidth="1"/>
    <col min="10" max="10" width="80.1640625" customWidth="1"/>
  </cols>
  <sheetData>
    <row r="1" spans="1:4" x14ac:dyDescent="0.2">
      <c r="A1" s="1" t="s">
        <v>0</v>
      </c>
      <c r="B1" s="1" t="s">
        <v>115</v>
      </c>
      <c r="C1" s="1"/>
      <c r="D1" s="1"/>
    </row>
    <row r="2" spans="1:4" x14ac:dyDescent="0.2">
      <c r="A2" s="2"/>
    </row>
    <row r="3" spans="1:4" x14ac:dyDescent="0.2">
      <c r="A3" s="2" t="s">
        <v>2</v>
      </c>
      <c r="B3" s="3" t="s">
        <v>3</v>
      </c>
      <c r="C3" s="3" t="s">
        <v>76</v>
      </c>
      <c r="D3" s="4"/>
    </row>
    <row r="4" spans="1:4" x14ac:dyDescent="0.2">
      <c r="A4" s="2"/>
      <c r="B4" s="3"/>
      <c r="C4" s="3"/>
      <c r="D4" s="4"/>
    </row>
    <row r="5" spans="1:4" x14ac:dyDescent="0.2">
      <c r="A5" s="2" t="s">
        <v>4</v>
      </c>
      <c r="B5" s="5" t="s">
        <v>5</v>
      </c>
      <c r="C5" s="5" t="s">
        <v>5</v>
      </c>
    </row>
    <row r="6" spans="1:4" x14ac:dyDescent="0.2">
      <c r="A6" s="2"/>
      <c r="B6" s="6"/>
      <c r="C6" s="6"/>
    </row>
    <row r="7" spans="1:4" x14ac:dyDescent="0.2">
      <c r="A7" s="7" t="s">
        <v>6</v>
      </c>
      <c r="B7" s="8"/>
      <c r="C7" s="8"/>
      <c r="D7" s="9"/>
    </row>
    <row r="8" spans="1:4" x14ac:dyDescent="0.2">
      <c r="A8" s="2" t="s">
        <v>7</v>
      </c>
      <c r="B8" s="10"/>
      <c r="C8" s="10"/>
      <c r="D8" s="11"/>
    </row>
    <row r="9" spans="1:4" x14ac:dyDescent="0.2">
      <c r="A9" s="12">
        <v>45491</v>
      </c>
      <c r="B9" s="10"/>
      <c r="C9" s="10"/>
      <c r="D9" s="11"/>
    </row>
    <row r="10" spans="1:4" x14ac:dyDescent="0.2">
      <c r="A10" s="13"/>
      <c r="B10" s="10"/>
      <c r="C10" s="10"/>
      <c r="D10" s="11"/>
    </row>
    <row r="11" spans="1:4" x14ac:dyDescent="0.2">
      <c r="A11" s="2" t="s">
        <v>15</v>
      </c>
      <c r="B11" s="10"/>
      <c r="C11" s="10"/>
      <c r="D11" s="11"/>
    </row>
    <row r="12" spans="1:4" x14ac:dyDescent="0.2">
      <c r="A12" s="64">
        <v>0.77134000000000003</v>
      </c>
      <c r="B12" s="10"/>
      <c r="C12" s="10"/>
      <c r="D12" s="11" t="s">
        <v>116</v>
      </c>
    </row>
    <row r="13" spans="1:4" x14ac:dyDescent="0.2">
      <c r="A13" s="13"/>
      <c r="B13" s="10"/>
      <c r="C13" s="10"/>
      <c r="D13" s="11"/>
    </row>
    <row r="14" spans="1:4" x14ac:dyDescent="0.2">
      <c r="A14" s="13"/>
      <c r="B14" s="10"/>
      <c r="C14" s="10"/>
      <c r="D14" s="11"/>
    </row>
    <row r="15" spans="1:4" ht="17" x14ac:dyDescent="0.2">
      <c r="A15" s="14" t="s">
        <v>8</v>
      </c>
      <c r="B15" s="15">
        <f>C15*A12</f>
        <v>86390.080000000002</v>
      </c>
      <c r="C15" s="15">
        <v>112000</v>
      </c>
      <c r="D15" s="16" t="s">
        <v>117</v>
      </c>
    </row>
    <row r="16" spans="1:4" x14ac:dyDescent="0.2">
      <c r="A16" s="14"/>
      <c r="B16" s="15"/>
      <c r="C16" s="15"/>
      <c r="D16" s="16"/>
    </row>
    <row r="17" spans="1:4" x14ac:dyDescent="0.2">
      <c r="A17" s="1" t="s">
        <v>118</v>
      </c>
      <c r="B17" s="15"/>
      <c r="C17" s="15"/>
      <c r="D17" s="16"/>
    </row>
    <row r="18" spans="1:4" ht="17" x14ac:dyDescent="0.2">
      <c r="A18" s="65">
        <f>H111</f>
        <v>0.32774633263231479</v>
      </c>
      <c r="B18" s="15"/>
      <c r="C18" s="15"/>
      <c r="D18" s="16" t="s">
        <v>119</v>
      </c>
    </row>
    <row r="19" spans="1:4" x14ac:dyDescent="0.2">
      <c r="A19" s="14"/>
      <c r="B19" s="15"/>
      <c r="C19" s="15"/>
      <c r="D19" s="16"/>
    </row>
    <row r="20" spans="1:4" x14ac:dyDescent="0.2">
      <c r="A20" s="1" t="s">
        <v>120</v>
      </c>
      <c r="B20" s="15">
        <f>B15/A18</f>
        <v>263588.24309688766</v>
      </c>
      <c r="C20" s="15"/>
      <c r="D20" s="16"/>
    </row>
    <row r="21" spans="1:4" x14ac:dyDescent="0.2">
      <c r="A21" s="14"/>
      <c r="B21" s="15"/>
      <c r="C21" s="15"/>
      <c r="D21" s="16"/>
    </row>
    <row r="22" spans="1:4" x14ac:dyDescent="0.2">
      <c r="A22" s="14"/>
      <c r="B22" s="15"/>
      <c r="C22" s="15"/>
      <c r="D22" s="16"/>
    </row>
    <row r="23" spans="1:4" x14ac:dyDescent="0.2">
      <c r="A23" s="17" t="s">
        <v>10</v>
      </c>
      <c r="B23" s="15"/>
      <c r="C23" s="15"/>
      <c r="D23" s="16"/>
    </row>
    <row r="24" spans="1:4" x14ac:dyDescent="0.2">
      <c r="A24" s="14"/>
      <c r="B24" s="15"/>
      <c r="C24" s="15"/>
      <c r="D24" s="16"/>
    </row>
    <row r="25" spans="1:4" ht="17" x14ac:dyDescent="0.2">
      <c r="A25" s="14" t="s">
        <v>121</v>
      </c>
      <c r="B25" s="15">
        <f>-B91</f>
        <v>-6384.0619999999999</v>
      </c>
      <c r="C25" s="15"/>
      <c r="D25" s="16" t="s">
        <v>122</v>
      </c>
    </row>
    <row r="26" spans="1:4" x14ac:dyDescent="0.2">
      <c r="A26" s="14"/>
      <c r="B26" s="15"/>
      <c r="C26" s="15"/>
      <c r="D26" s="16"/>
    </row>
    <row r="27" spans="1:4" x14ac:dyDescent="0.2">
      <c r="A27" s="4"/>
      <c r="B27" s="10"/>
      <c r="C27" s="10"/>
    </row>
    <row r="28" spans="1:4" x14ac:dyDescent="0.2">
      <c r="A28" s="18" t="s">
        <v>12</v>
      </c>
      <c r="B28" s="19">
        <f>B20-B91</f>
        <v>257204.18109688765</v>
      </c>
      <c r="C28" s="19"/>
      <c r="D28" s="20"/>
    </row>
    <row r="29" spans="1:4" x14ac:dyDescent="0.2">
      <c r="A29" s="2"/>
    </row>
    <row r="30" spans="1:4" x14ac:dyDescent="0.2">
      <c r="A30" s="2"/>
    </row>
    <row r="31" spans="1:4" x14ac:dyDescent="0.2">
      <c r="A31" s="7" t="s">
        <v>13</v>
      </c>
      <c r="B31" s="7"/>
      <c r="C31" s="7"/>
      <c r="D31" s="21"/>
    </row>
    <row r="32" spans="1:4" x14ac:dyDescent="0.2">
      <c r="A32" s="2" t="s">
        <v>14</v>
      </c>
      <c r="B32" s="3"/>
      <c r="C32" s="3"/>
      <c r="D32" s="22"/>
    </row>
    <row r="33" spans="1:4" x14ac:dyDescent="0.2">
      <c r="A33" s="12">
        <v>45291</v>
      </c>
      <c r="B33" s="25"/>
      <c r="C33" s="25"/>
      <c r="D33" s="25"/>
    </row>
    <row r="34" spans="1:4" x14ac:dyDescent="0.2">
      <c r="A34" s="13"/>
      <c r="B34" s="27"/>
      <c r="C34" s="27"/>
      <c r="D34" s="25"/>
    </row>
    <row r="35" spans="1:4" x14ac:dyDescent="0.2">
      <c r="A35" s="2" t="s">
        <v>15</v>
      </c>
      <c r="B35" s="25"/>
      <c r="C35" s="25"/>
      <c r="D35" s="25"/>
    </row>
    <row r="36" spans="1:4" x14ac:dyDescent="0.2">
      <c r="A36" s="29"/>
      <c r="B36" s="25"/>
      <c r="C36" s="25"/>
      <c r="D36" s="29"/>
    </row>
    <row r="37" spans="1:4" x14ac:dyDescent="0.2">
      <c r="A37" s="13"/>
      <c r="B37" s="25"/>
      <c r="C37" s="25"/>
      <c r="D37" s="25"/>
    </row>
    <row r="38" spans="1:4" ht="17" x14ac:dyDescent="0.2">
      <c r="A38" s="14" t="s">
        <v>16</v>
      </c>
      <c r="B38" s="31">
        <v>35988.5</v>
      </c>
      <c r="C38" s="31"/>
      <c r="D38" s="16" t="s">
        <v>122</v>
      </c>
    </row>
    <row r="39" spans="1:4" x14ac:dyDescent="0.2">
      <c r="A39" s="14" t="s">
        <v>18</v>
      </c>
      <c r="B39" s="31"/>
      <c r="C39" s="31"/>
      <c r="D39" s="16"/>
    </row>
    <row r="40" spans="1:4" ht="17" x14ac:dyDescent="0.2">
      <c r="A40" s="1" t="s">
        <v>19</v>
      </c>
      <c r="B40" s="31">
        <v>12473.075999999999</v>
      </c>
      <c r="C40" s="31"/>
      <c r="D40" s="16" t="s">
        <v>122</v>
      </c>
    </row>
    <row r="41" spans="1:4" x14ac:dyDescent="0.2">
      <c r="A41" s="14"/>
      <c r="B41" s="31"/>
      <c r="C41" s="31"/>
      <c r="D41" s="11"/>
    </row>
    <row r="42" spans="1:4" x14ac:dyDescent="0.2">
      <c r="A42" s="1" t="s">
        <v>20</v>
      </c>
      <c r="B42" s="31"/>
      <c r="C42" s="31"/>
      <c r="D42" s="11"/>
    </row>
    <row r="43" spans="1:4" x14ac:dyDescent="0.2">
      <c r="A43" s="14"/>
      <c r="B43" s="31"/>
      <c r="C43" s="31"/>
      <c r="D43" s="11"/>
    </row>
    <row r="44" spans="1:4" ht="17" x14ac:dyDescent="0.2">
      <c r="A44" s="14" t="s">
        <v>21</v>
      </c>
      <c r="B44" s="31">
        <v>-2.6659999999999999</v>
      </c>
      <c r="C44" s="31"/>
      <c r="D44" s="16" t="s">
        <v>122</v>
      </c>
    </row>
    <row r="45" spans="1:4" x14ac:dyDescent="0.2">
      <c r="A45" s="14" t="s">
        <v>22</v>
      </c>
      <c r="B45" s="31"/>
      <c r="C45" s="31"/>
      <c r="D45" s="11"/>
    </row>
    <row r="46" spans="1:4" x14ac:dyDescent="0.2">
      <c r="A46" s="14"/>
      <c r="B46" s="31"/>
      <c r="C46" s="31"/>
      <c r="D46" s="11"/>
    </row>
    <row r="47" spans="1:4" x14ac:dyDescent="0.2">
      <c r="A47" s="14" t="s">
        <v>23</v>
      </c>
      <c r="B47" s="31"/>
      <c r="C47" s="31"/>
      <c r="D47" s="11"/>
    </row>
    <row r="48" spans="1:4" x14ac:dyDescent="0.2">
      <c r="A48" s="14" t="s">
        <v>24</v>
      </c>
      <c r="B48" s="31"/>
      <c r="C48" s="31"/>
      <c r="D48" s="16"/>
    </row>
    <row r="49" spans="1:4" ht="17" x14ac:dyDescent="0.2">
      <c r="A49" s="14" t="s">
        <v>25</v>
      </c>
      <c r="B49" s="31">
        <v>153.33000000000001</v>
      </c>
      <c r="C49" s="31"/>
      <c r="D49" s="16" t="s">
        <v>122</v>
      </c>
    </row>
    <row r="50" spans="1:4" x14ac:dyDescent="0.2">
      <c r="A50" s="14" t="s">
        <v>26</v>
      </c>
      <c r="B50" s="31"/>
      <c r="C50" s="31"/>
      <c r="D50" s="11"/>
    </row>
    <row r="51" spans="1:4" x14ac:dyDescent="0.2">
      <c r="A51" s="14"/>
      <c r="B51" s="31"/>
      <c r="C51" s="31"/>
      <c r="D51" s="11"/>
    </row>
    <row r="52" spans="1:4" x14ac:dyDescent="0.2">
      <c r="A52" s="14" t="s">
        <v>27</v>
      </c>
      <c r="B52" s="31"/>
      <c r="C52" s="31"/>
      <c r="D52" s="16"/>
    </row>
    <row r="53" spans="1:4" x14ac:dyDescent="0.2">
      <c r="A53" s="14" t="s">
        <v>28</v>
      </c>
      <c r="B53" s="31"/>
      <c r="C53" s="31"/>
      <c r="D53" s="11"/>
    </row>
    <row r="54" spans="1:4" x14ac:dyDescent="0.2">
      <c r="A54" s="14" t="s">
        <v>29</v>
      </c>
      <c r="B54" s="31"/>
      <c r="C54" s="31"/>
      <c r="D54" s="16"/>
    </row>
    <row r="55" spans="1:4" x14ac:dyDescent="0.2">
      <c r="A55" s="14" t="s">
        <v>30</v>
      </c>
      <c r="B55" s="31"/>
      <c r="C55" s="31"/>
      <c r="D55" s="16"/>
    </row>
    <row r="56" spans="1:4" x14ac:dyDescent="0.2">
      <c r="A56" s="14"/>
      <c r="B56" s="31"/>
      <c r="C56" s="31"/>
      <c r="D56" s="11"/>
    </row>
    <row r="57" spans="1:4" ht="17" x14ac:dyDescent="0.2">
      <c r="A57" s="14" t="s">
        <v>32</v>
      </c>
      <c r="B57" s="31">
        <v>461.02699999999999</v>
      </c>
      <c r="C57" s="31"/>
      <c r="D57" s="16" t="s">
        <v>122</v>
      </c>
    </row>
    <row r="58" spans="1:4" x14ac:dyDescent="0.2">
      <c r="A58" s="14"/>
      <c r="B58" s="31"/>
      <c r="C58" s="31"/>
      <c r="D58" s="11"/>
    </row>
    <row r="59" spans="1:4" x14ac:dyDescent="0.2">
      <c r="A59" s="14" t="s">
        <v>33</v>
      </c>
      <c r="B59" s="31">
        <f>SUM(B44:B57)</f>
        <v>611.69100000000003</v>
      </c>
      <c r="C59" s="31"/>
      <c r="D59" s="11"/>
    </row>
    <row r="60" spans="1:4" x14ac:dyDescent="0.2">
      <c r="A60" s="32"/>
      <c r="B60" s="34"/>
      <c r="C60" s="34"/>
      <c r="D60" s="35"/>
    </row>
    <row r="61" spans="1:4" x14ac:dyDescent="0.2">
      <c r="A61" s="36" t="s">
        <v>13</v>
      </c>
      <c r="B61" s="38">
        <f>B40+B59</f>
        <v>13084.767</v>
      </c>
      <c r="C61" s="38"/>
      <c r="D61" s="39"/>
    </row>
    <row r="62" spans="1:4" x14ac:dyDescent="0.2">
      <c r="B62" s="10"/>
      <c r="C62" s="10"/>
      <c r="D62" s="11"/>
    </row>
    <row r="63" spans="1:4" x14ac:dyDescent="0.2">
      <c r="B63" s="3"/>
      <c r="C63" s="3"/>
      <c r="D63" s="10"/>
    </row>
    <row r="64" spans="1:4" x14ac:dyDescent="0.2">
      <c r="A64" s="42" t="s">
        <v>34</v>
      </c>
      <c r="B64" s="58">
        <f>ROUND((B28/B38),1)</f>
        <v>7.1</v>
      </c>
      <c r="C64" s="62"/>
      <c r="D64" s="10"/>
    </row>
    <row r="65" spans="1:4" x14ac:dyDescent="0.2">
      <c r="A65" s="42" t="s">
        <v>35</v>
      </c>
      <c r="B65" s="58">
        <f>ROUND((B28/B40),1)</f>
        <v>20.6</v>
      </c>
      <c r="C65" s="62"/>
      <c r="D65" s="10"/>
    </row>
    <row r="66" spans="1:4" x14ac:dyDescent="0.2">
      <c r="A66" s="42" t="s">
        <v>37</v>
      </c>
      <c r="B66" s="58">
        <f>ROUND((B28/B61),1)</f>
        <v>19.7</v>
      </c>
      <c r="C66" s="62"/>
      <c r="D66" s="10"/>
    </row>
    <row r="69" spans="1:4" x14ac:dyDescent="0.2">
      <c r="A69" s="7" t="s">
        <v>38</v>
      </c>
      <c r="B69" s="8"/>
      <c r="C69" s="8"/>
      <c r="D69" s="9"/>
    </row>
    <row r="70" spans="1:4" x14ac:dyDescent="0.2">
      <c r="D70" s="10"/>
    </row>
    <row r="71" spans="1:4" x14ac:dyDescent="0.2">
      <c r="A71" s="14" t="s">
        <v>123</v>
      </c>
    </row>
    <row r="72" spans="1:4" x14ac:dyDescent="0.2">
      <c r="A72" s="14" t="s">
        <v>124</v>
      </c>
    </row>
    <row r="73" spans="1:4" x14ac:dyDescent="0.2">
      <c r="A73" t="s">
        <v>125</v>
      </c>
    </row>
    <row r="74" spans="1:4" x14ac:dyDescent="0.2">
      <c r="A74" t="s">
        <v>126</v>
      </c>
    </row>
    <row r="75" spans="1:4" x14ac:dyDescent="0.2">
      <c r="A75" t="s">
        <v>127</v>
      </c>
      <c r="D75" s="11"/>
    </row>
    <row r="76" spans="1:4" x14ac:dyDescent="0.2">
      <c r="D76" s="11"/>
    </row>
    <row r="77" spans="1:4" x14ac:dyDescent="0.2">
      <c r="A77" s="48"/>
      <c r="B77" s="48"/>
      <c r="C77" s="48"/>
      <c r="D77" s="9"/>
    </row>
    <row r="78" spans="1:4" x14ac:dyDescent="0.2">
      <c r="D78" s="49"/>
    </row>
    <row r="79" spans="1:4" x14ac:dyDescent="0.2">
      <c r="D79" s="49"/>
    </row>
    <row r="80" spans="1:4" x14ac:dyDescent="0.2">
      <c r="B80" s="3" t="s">
        <v>3</v>
      </c>
      <c r="C80" s="3"/>
    </row>
    <row r="81" spans="1:5" x14ac:dyDescent="0.2">
      <c r="B81" s="3"/>
      <c r="C81" s="3"/>
    </row>
    <row r="82" spans="1:5" x14ac:dyDescent="0.2">
      <c r="B82" s="5" t="s">
        <v>5</v>
      </c>
      <c r="C82" s="5"/>
    </row>
    <row r="83" spans="1:5" x14ac:dyDescent="0.2">
      <c r="B83" s="5"/>
      <c r="C83" s="5"/>
    </row>
    <row r="84" spans="1:5" x14ac:dyDescent="0.2">
      <c r="B84" s="50">
        <v>45291</v>
      </c>
      <c r="C84" s="50"/>
    </row>
    <row r="85" spans="1:5" x14ac:dyDescent="0.2">
      <c r="A85" s="2" t="s">
        <v>15</v>
      </c>
      <c r="B85" s="5"/>
      <c r="C85" s="5"/>
    </row>
    <row r="86" spans="1:5" x14ac:dyDescent="0.2">
      <c r="A86" s="51"/>
      <c r="B86" s="5"/>
      <c r="C86" s="5"/>
    </row>
    <row r="88" spans="1:5" ht="17" x14ac:dyDescent="0.2">
      <c r="A88" s="14" t="s">
        <v>128</v>
      </c>
      <c r="B88" s="15">
        <v>6384.0619999999999</v>
      </c>
      <c r="C88" s="15"/>
      <c r="D88" s="16" t="s">
        <v>122</v>
      </c>
    </row>
    <row r="89" spans="1:5" x14ac:dyDescent="0.2">
      <c r="A89" s="14" t="s">
        <v>45</v>
      </c>
      <c r="B89" s="15"/>
      <c r="C89" s="15"/>
      <c r="D89" s="16"/>
    </row>
    <row r="90" spans="1:5" x14ac:dyDescent="0.2">
      <c r="A90" t="s">
        <v>46</v>
      </c>
      <c r="B90" s="34"/>
      <c r="C90" s="52"/>
      <c r="D90" s="16"/>
    </row>
    <row r="91" spans="1:5" x14ac:dyDescent="0.2">
      <c r="A91" s="1" t="s">
        <v>128</v>
      </c>
      <c r="B91" s="53">
        <f>SUM(B88:B90)</f>
        <v>6384.0619999999999</v>
      </c>
      <c r="C91" s="53"/>
    </row>
    <row r="94" spans="1:5" x14ac:dyDescent="0.2">
      <c r="A94" s="54" t="s">
        <v>47</v>
      </c>
    </row>
    <row r="95" spans="1:5" x14ac:dyDescent="0.2">
      <c r="E95" s="2" t="str">
        <f>B1</f>
        <v>Portswigger Ltd</v>
      </c>
    </row>
    <row r="96" spans="1:5" x14ac:dyDescent="0.2">
      <c r="E96" s="2" t="s">
        <v>129</v>
      </c>
    </row>
    <row r="97" spans="2:10" x14ac:dyDescent="0.2">
      <c r="F97" s="4"/>
    </row>
    <row r="98" spans="2:10" ht="17" x14ac:dyDescent="0.2">
      <c r="E98" s="66" t="s">
        <v>130</v>
      </c>
      <c r="F98" s="67">
        <f>101000000</f>
        <v>101000000</v>
      </c>
      <c r="G98" s="16"/>
      <c r="H98" s="16"/>
      <c r="I98" s="16"/>
      <c r="J98" s="16" t="s">
        <v>122</v>
      </c>
    </row>
    <row r="99" spans="2:10" x14ac:dyDescent="0.2">
      <c r="E99" t="s">
        <v>131</v>
      </c>
      <c r="F99" s="67">
        <v>4462</v>
      </c>
      <c r="J99" t="s">
        <v>132</v>
      </c>
    </row>
    <row r="100" spans="2:10" ht="17" thickBot="1" x14ac:dyDescent="0.25">
      <c r="E100" s="68" t="s">
        <v>133</v>
      </c>
      <c r="F100" s="69">
        <f>SUM(F98:F99)</f>
        <v>101004462</v>
      </c>
    </row>
    <row r="101" spans="2:10" x14ac:dyDescent="0.2">
      <c r="F101" s="70"/>
    </row>
    <row r="102" spans="2:10" x14ac:dyDescent="0.2">
      <c r="E102" s="2" t="s">
        <v>134</v>
      </c>
      <c r="F102" s="2" t="s">
        <v>135</v>
      </c>
      <c r="G102" s="2" t="s">
        <v>136</v>
      </c>
      <c r="H102" s="71" t="s">
        <v>137</v>
      </c>
      <c r="I102" s="71"/>
    </row>
    <row r="103" spans="2:10" x14ac:dyDescent="0.2">
      <c r="E103" s="2"/>
      <c r="F103" s="2"/>
      <c r="G103" s="2"/>
      <c r="H103" s="5" t="s">
        <v>138</v>
      </c>
      <c r="I103" s="5" t="s">
        <v>139</v>
      </c>
    </row>
    <row r="104" spans="2:10" x14ac:dyDescent="0.2">
      <c r="B104" s="55"/>
      <c r="C104" s="55"/>
      <c r="E104" t="s">
        <v>140</v>
      </c>
      <c r="F104" s="67">
        <v>57930772</v>
      </c>
      <c r="G104" s="72">
        <f>F104/$F$111</f>
        <v>0.57354666173064706</v>
      </c>
      <c r="J104" t="s">
        <v>141</v>
      </c>
    </row>
    <row r="105" spans="2:10" x14ac:dyDescent="0.2">
      <c r="B105" s="55"/>
      <c r="C105" s="55"/>
      <c r="E105" t="s">
        <v>142</v>
      </c>
      <c r="F105" s="67">
        <v>8965386</v>
      </c>
      <c r="G105" s="72">
        <f t="shared" ref="G105:G110" si="0">F105/$F$111</f>
        <v>8.8762276660609304E-2</v>
      </c>
      <c r="J105" t="s">
        <v>143</v>
      </c>
    </row>
    <row r="106" spans="2:10" x14ac:dyDescent="0.2">
      <c r="E106" t="s">
        <v>144</v>
      </c>
      <c r="F106" s="67">
        <v>1000000</v>
      </c>
      <c r="G106" s="72">
        <f t="shared" si="0"/>
        <v>9.9005527102357122E-3</v>
      </c>
      <c r="J106" t="s">
        <v>145</v>
      </c>
    </row>
    <row r="107" spans="2:10" x14ac:dyDescent="0.2">
      <c r="E107" t="s">
        <v>146</v>
      </c>
      <c r="F107" s="67">
        <v>4462</v>
      </c>
      <c r="G107" s="72">
        <f t="shared" si="0"/>
        <v>4.4176266193071748E-5</v>
      </c>
      <c r="I107" s="73">
        <f>SUM(G104:G107)</f>
        <v>0.6722536673676851</v>
      </c>
      <c r="J107" t="s">
        <v>147</v>
      </c>
    </row>
    <row r="108" spans="2:10" x14ac:dyDescent="0.2">
      <c r="E108" s="74" t="s">
        <v>148</v>
      </c>
      <c r="F108" s="75">
        <v>19175885</v>
      </c>
      <c r="G108" s="76">
        <f t="shared" si="0"/>
        <v>0.18985186020791833</v>
      </c>
      <c r="J108" t="s">
        <v>149</v>
      </c>
    </row>
    <row r="109" spans="2:10" x14ac:dyDescent="0.2">
      <c r="E109" s="74" t="s">
        <v>150</v>
      </c>
      <c r="F109" s="75">
        <v>10943764</v>
      </c>
      <c r="G109" s="76">
        <f t="shared" si="0"/>
        <v>0.10834931233038002</v>
      </c>
      <c r="J109" t="s">
        <v>151</v>
      </c>
    </row>
    <row r="110" spans="2:10" x14ac:dyDescent="0.2">
      <c r="E110" s="74" t="s">
        <v>152</v>
      </c>
      <c r="F110" s="75">
        <v>2984193</v>
      </c>
      <c r="G110" s="76">
        <f t="shared" si="0"/>
        <v>2.9545160094016441E-2</v>
      </c>
      <c r="H110" s="73">
        <f>SUM(G108:G110)</f>
        <v>0.32774633263231479</v>
      </c>
      <c r="J110" t="s">
        <v>153</v>
      </c>
    </row>
    <row r="111" spans="2:10" ht="17" thickBot="1" x14ac:dyDescent="0.25">
      <c r="F111" s="69">
        <f>SUM(F104:F110)</f>
        <v>101004462</v>
      </c>
      <c r="G111" s="77">
        <f>SUM(G104:G110)</f>
        <v>0.99999999999999989</v>
      </c>
      <c r="H111" s="78">
        <f>SUM(H104:H110)</f>
        <v>0.32774633263231479</v>
      </c>
      <c r="I111" s="77">
        <f>SUM(I104:I110)</f>
        <v>0.6722536673676851</v>
      </c>
    </row>
    <row r="114" spans="5:5" x14ac:dyDescent="0.2">
      <c r="E114" s="2" t="s">
        <v>38</v>
      </c>
    </row>
    <row r="115" spans="5:5" x14ac:dyDescent="0.2">
      <c r="E115" t="s">
        <v>123</v>
      </c>
    </row>
    <row r="116" spans="5:5" x14ac:dyDescent="0.2">
      <c r="E116" t="s">
        <v>125</v>
      </c>
    </row>
    <row r="117" spans="5:5" x14ac:dyDescent="0.2">
      <c r="E117" t="s">
        <v>127</v>
      </c>
    </row>
    <row r="120" spans="5:5" x14ac:dyDescent="0.2">
      <c r="E120" s="54" t="s">
        <v>47</v>
      </c>
    </row>
  </sheetData>
  <sheetProtection algorithmName="SHA-512" hashValue="X4tywn9bEh8t8ZAv84qQR6gNO1HrAjV07atEkv1rcT4pFjDgRYkVE2UQvupcSDzQiCZR0uunT/sM7D2nQ0+ZEg==" saltValue="o7BurEPhR3HzB+3nmCWutA==" spinCount="100000" sheet="1" objects="1" scenarios="1"/>
  <mergeCells count="1">
    <mergeCell ref="H102:I102"/>
  </mergeCells>
  <pageMargins left="0.7" right="0.7" top="0.75" bottom="0.75" header="0.3" footer="0.3"/>
  <pageSetup paperSize="9" scale="25" orientation="portrait" horizontalDpi="0" verticalDpi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A794C8-CF13-E546-94D1-A2D6DFC8D73B}">
  <sheetPr>
    <pageSetUpPr fitToPage="1"/>
  </sheetPr>
  <dimension ref="A1:I98"/>
  <sheetViews>
    <sheetView workbookViewId="0"/>
  </sheetViews>
  <sheetFormatPr baseColWidth="10" defaultColWidth="8.83203125" defaultRowHeight="16" x14ac:dyDescent="0.2"/>
  <cols>
    <col min="1" max="1" width="39.6640625" bestFit="1" customWidth="1"/>
    <col min="2" max="2" width="12.6640625" customWidth="1"/>
    <col min="3" max="3" width="80.6640625" customWidth="1"/>
    <col min="4" max="4" width="20.5" bestFit="1" customWidth="1"/>
    <col min="5" max="9" width="10.83203125" customWidth="1"/>
  </cols>
  <sheetData>
    <row r="1" spans="1:3" x14ac:dyDescent="0.2">
      <c r="A1" s="1" t="s">
        <v>0</v>
      </c>
      <c r="B1" s="1" t="s">
        <v>154</v>
      </c>
      <c r="C1" s="1"/>
    </row>
    <row r="2" spans="1:3" x14ac:dyDescent="0.2">
      <c r="A2" s="2"/>
    </row>
    <row r="3" spans="1:3" x14ac:dyDescent="0.2">
      <c r="A3" s="2" t="s">
        <v>2</v>
      </c>
      <c r="B3" s="3" t="s">
        <v>3</v>
      </c>
      <c r="C3" s="4"/>
    </row>
    <row r="4" spans="1:3" x14ac:dyDescent="0.2">
      <c r="A4" s="2"/>
      <c r="B4" s="3"/>
      <c r="C4" s="4"/>
    </row>
    <row r="5" spans="1:3" x14ac:dyDescent="0.2">
      <c r="A5" s="2" t="s">
        <v>4</v>
      </c>
      <c r="B5" s="5" t="s">
        <v>5</v>
      </c>
    </row>
    <row r="6" spans="1:3" x14ac:dyDescent="0.2">
      <c r="A6" s="2"/>
      <c r="B6" s="6"/>
    </row>
    <row r="7" spans="1:3" x14ac:dyDescent="0.2">
      <c r="A7" s="7" t="s">
        <v>6</v>
      </c>
      <c r="B7" s="8"/>
      <c r="C7" s="9"/>
    </row>
    <row r="8" spans="1:3" x14ac:dyDescent="0.2">
      <c r="A8" s="2" t="s">
        <v>7</v>
      </c>
      <c r="B8" s="10"/>
      <c r="C8" s="11"/>
    </row>
    <row r="9" spans="1:3" x14ac:dyDescent="0.2">
      <c r="A9" s="12">
        <v>45498</v>
      </c>
      <c r="B9" s="10"/>
      <c r="C9" s="11"/>
    </row>
    <row r="10" spans="1:3" x14ac:dyDescent="0.2">
      <c r="A10" s="13"/>
      <c r="B10" s="10"/>
      <c r="C10" s="11"/>
    </row>
    <row r="11" spans="1:3" x14ac:dyDescent="0.2">
      <c r="A11" s="13"/>
      <c r="B11" s="10"/>
      <c r="C11" s="11"/>
    </row>
    <row r="12" spans="1:3" ht="17" x14ac:dyDescent="0.2">
      <c r="A12" s="14" t="s">
        <v>49</v>
      </c>
      <c r="B12" s="15">
        <v>3000</v>
      </c>
      <c r="C12" s="16" t="s">
        <v>155</v>
      </c>
    </row>
    <row r="13" spans="1:3" x14ac:dyDescent="0.2">
      <c r="A13" s="14"/>
      <c r="B13" s="15"/>
      <c r="C13" s="16"/>
    </row>
    <row r="14" spans="1:3" ht="17" x14ac:dyDescent="0.2">
      <c r="A14" s="14" t="s">
        <v>51</v>
      </c>
      <c r="B14" s="15">
        <v>580</v>
      </c>
      <c r="C14" s="16" t="s">
        <v>155</v>
      </c>
    </row>
    <row r="15" spans="1:3" x14ac:dyDescent="0.2">
      <c r="A15" s="14"/>
      <c r="B15" s="15"/>
      <c r="C15" s="16"/>
    </row>
    <row r="16" spans="1:3" ht="17" x14ac:dyDescent="0.2">
      <c r="A16" s="14" t="s">
        <v>156</v>
      </c>
      <c r="B16" s="57">
        <v>1194</v>
      </c>
      <c r="C16" s="16" t="s">
        <v>155</v>
      </c>
    </row>
    <row r="17" spans="1:3" x14ac:dyDescent="0.2">
      <c r="A17" s="14"/>
      <c r="B17" s="15"/>
      <c r="C17" s="16"/>
    </row>
    <row r="18" spans="1:3" x14ac:dyDescent="0.2">
      <c r="A18" s="1" t="s">
        <v>53</v>
      </c>
      <c r="B18" s="15">
        <f>SUM(B12:B16)</f>
        <v>4774</v>
      </c>
      <c r="C18" s="16"/>
    </row>
    <row r="19" spans="1:3" x14ac:dyDescent="0.2">
      <c r="A19" s="1"/>
      <c r="B19" s="15"/>
      <c r="C19" s="16"/>
    </row>
    <row r="20" spans="1:3" x14ac:dyDescent="0.2">
      <c r="A20" s="1"/>
      <c r="B20" s="15"/>
      <c r="C20" s="16"/>
    </row>
    <row r="21" spans="1:3" x14ac:dyDescent="0.2">
      <c r="A21" s="17" t="s">
        <v>10</v>
      </c>
      <c r="B21" s="15"/>
      <c r="C21" s="16"/>
    </row>
    <row r="22" spans="1:3" x14ac:dyDescent="0.2">
      <c r="A22" s="14"/>
      <c r="B22" s="15"/>
      <c r="C22" s="16"/>
    </row>
    <row r="23" spans="1:3" ht="17" x14ac:dyDescent="0.2">
      <c r="A23" s="14" t="s">
        <v>11</v>
      </c>
      <c r="B23" s="15">
        <f>-B87</f>
        <v>-1032</v>
      </c>
      <c r="C23" s="16" t="s">
        <v>155</v>
      </c>
    </row>
    <row r="24" spans="1:3" x14ac:dyDescent="0.2">
      <c r="A24" s="14"/>
      <c r="B24" s="15"/>
      <c r="C24" s="16"/>
    </row>
    <row r="25" spans="1:3" x14ac:dyDescent="0.2">
      <c r="A25" s="4"/>
      <c r="B25" s="10"/>
    </row>
    <row r="26" spans="1:3" x14ac:dyDescent="0.2">
      <c r="A26" s="18" t="s">
        <v>12</v>
      </c>
      <c r="B26" s="19">
        <f>B18-B87</f>
        <v>3742</v>
      </c>
      <c r="C26" s="20"/>
    </row>
    <row r="27" spans="1:3" x14ac:dyDescent="0.2">
      <c r="A27" s="2"/>
    </row>
    <row r="28" spans="1:3" x14ac:dyDescent="0.2">
      <c r="A28" s="2"/>
    </row>
    <row r="29" spans="1:3" x14ac:dyDescent="0.2">
      <c r="A29" s="7" t="s">
        <v>13</v>
      </c>
      <c r="B29" s="7"/>
      <c r="C29" s="21"/>
    </row>
    <row r="30" spans="1:3" x14ac:dyDescent="0.2">
      <c r="A30" s="2" t="s">
        <v>14</v>
      </c>
      <c r="B30" s="3"/>
      <c r="C30" s="22"/>
    </row>
    <row r="31" spans="1:3" x14ac:dyDescent="0.2">
      <c r="A31" s="12">
        <v>45382</v>
      </c>
      <c r="B31" s="25"/>
      <c r="C31" s="25"/>
    </row>
    <row r="32" spans="1:3" x14ac:dyDescent="0.2">
      <c r="A32" s="13"/>
      <c r="B32" s="27"/>
      <c r="C32" s="25"/>
    </row>
    <row r="33" spans="1:3" x14ac:dyDescent="0.2">
      <c r="A33" s="2" t="s">
        <v>15</v>
      </c>
      <c r="B33" s="25"/>
      <c r="C33" s="25"/>
    </row>
    <row r="34" spans="1:3" x14ac:dyDescent="0.2">
      <c r="A34" s="29"/>
      <c r="B34" s="25"/>
      <c r="C34" s="29"/>
    </row>
    <row r="35" spans="1:3" x14ac:dyDescent="0.2">
      <c r="A35" s="13"/>
      <c r="B35" s="25"/>
      <c r="C35" s="25"/>
    </row>
    <row r="36" spans="1:3" ht="17" x14ac:dyDescent="0.2">
      <c r="A36" s="14" t="s">
        <v>16</v>
      </c>
      <c r="B36" s="31">
        <v>1560</v>
      </c>
      <c r="C36" s="16" t="s">
        <v>157</v>
      </c>
    </row>
    <row r="37" spans="1:3" x14ac:dyDescent="0.2">
      <c r="A37" s="14" t="s">
        <v>18</v>
      </c>
      <c r="B37" s="31"/>
      <c r="C37" s="16"/>
    </row>
    <row r="38" spans="1:3" ht="17" x14ac:dyDescent="0.2">
      <c r="A38" s="1" t="s">
        <v>19</v>
      </c>
      <c r="B38" s="31">
        <v>890</v>
      </c>
      <c r="C38" s="16" t="s">
        <v>157</v>
      </c>
    </row>
    <row r="39" spans="1:3" x14ac:dyDescent="0.2">
      <c r="A39" s="14"/>
      <c r="B39" s="31"/>
      <c r="C39" s="11"/>
    </row>
    <row r="40" spans="1:3" x14ac:dyDescent="0.2">
      <c r="A40" s="1" t="s">
        <v>20</v>
      </c>
      <c r="B40" s="31"/>
      <c r="C40" s="11"/>
    </row>
    <row r="41" spans="1:3" x14ac:dyDescent="0.2">
      <c r="A41" s="14"/>
      <c r="B41" s="31"/>
      <c r="C41" s="11"/>
    </row>
    <row r="42" spans="1:3" x14ac:dyDescent="0.2">
      <c r="A42" s="14" t="s">
        <v>21</v>
      </c>
      <c r="B42" s="31"/>
      <c r="C42" s="16"/>
    </row>
    <row r="43" spans="1:3" x14ac:dyDescent="0.2">
      <c r="A43" s="14" t="s">
        <v>22</v>
      </c>
      <c r="B43" s="31"/>
      <c r="C43" s="11"/>
    </row>
    <row r="44" spans="1:3" x14ac:dyDescent="0.2">
      <c r="A44" s="14"/>
      <c r="B44" s="31"/>
      <c r="C44" s="11"/>
    </row>
    <row r="45" spans="1:3" x14ac:dyDescent="0.2">
      <c r="A45" s="14" t="s">
        <v>23</v>
      </c>
      <c r="B45" s="31"/>
      <c r="C45" s="11"/>
    </row>
    <row r="46" spans="1:3" x14ac:dyDescent="0.2">
      <c r="A46" s="14" t="s">
        <v>24</v>
      </c>
      <c r="B46" s="31"/>
      <c r="C46" s="16"/>
    </row>
    <row r="47" spans="1:3" x14ac:dyDescent="0.2">
      <c r="A47" s="14" t="s">
        <v>25</v>
      </c>
      <c r="B47" s="31"/>
      <c r="C47" s="11"/>
    </row>
    <row r="48" spans="1:3" x14ac:dyDescent="0.2">
      <c r="A48" s="14" t="s">
        <v>26</v>
      </c>
      <c r="B48" s="31"/>
      <c r="C48" s="11"/>
    </row>
    <row r="49" spans="1:3" x14ac:dyDescent="0.2">
      <c r="A49" s="14"/>
      <c r="B49" s="31"/>
      <c r="C49" s="11"/>
    </row>
    <row r="50" spans="1:3" x14ac:dyDescent="0.2">
      <c r="A50" s="14" t="s">
        <v>27</v>
      </c>
      <c r="B50" s="31"/>
      <c r="C50" s="16"/>
    </row>
    <row r="51" spans="1:3" x14ac:dyDescent="0.2">
      <c r="A51" s="14" t="s">
        <v>28</v>
      </c>
      <c r="B51" s="31"/>
      <c r="C51" s="11"/>
    </row>
    <row r="52" spans="1:3" x14ac:dyDescent="0.2">
      <c r="A52" s="14" t="s">
        <v>29</v>
      </c>
      <c r="B52" s="31"/>
      <c r="C52" s="16"/>
    </row>
    <row r="53" spans="1:3" x14ac:dyDescent="0.2">
      <c r="A53" s="14" t="s">
        <v>30</v>
      </c>
      <c r="B53" s="31"/>
      <c r="C53" s="16"/>
    </row>
    <row r="54" spans="1:3" x14ac:dyDescent="0.2">
      <c r="A54" s="14"/>
      <c r="B54" s="31"/>
      <c r="C54" s="11"/>
    </row>
    <row r="55" spans="1:3" ht="17" x14ac:dyDescent="0.2">
      <c r="A55" s="14" t="s">
        <v>32</v>
      </c>
      <c r="B55" s="31">
        <v>4.6619999999999999</v>
      </c>
      <c r="C55" s="16" t="s">
        <v>158</v>
      </c>
    </row>
    <row r="56" spans="1:3" x14ac:dyDescent="0.2">
      <c r="A56" s="14"/>
      <c r="B56" s="31"/>
      <c r="C56" s="11"/>
    </row>
    <row r="57" spans="1:3" x14ac:dyDescent="0.2">
      <c r="A57" s="14" t="s">
        <v>33</v>
      </c>
      <c r="B57" s="31">
        <f>SUM(B42:B55)</f>
        <v>4.6619999999999999</v>
      </c>
      <c r="C57" s="11"/>
    </row>
    <row r="58" spans="1:3" x14ac:dyDescent="0.2">
      <c r="A58" s="32"/>
      <c r="B58" s="34"/>
      <c r="C58" s="35"/>
    </row>
    <row r="59" spans="1:3" x14ac:dyDescent="0.2">
      <c r="A59" s="36" t="s">
        <v>13</v>
      </c>
      <c r="B59" s="38">
        <f>B38+B57</f>
        <v>894.66200000000003</v>
      </c>
      <c r="C59" s="39"/>
    </row>
    <row r="60" spans="1:3" x14ac:dyDescent="0.2">
      <c r="B60" s="10"/>
      <c r="C60" s="11"/>
    </row>
    <row r="61" spans="1:3" x14ac:dyDescent="0.2">
      <c r="B61" s="3"/>
      <c r="C61" s="10"/>
    </row>
    <row r="62" spans="1:3" x14ac:dyDescent="0.2">
      <c r="A62" s="42" t="s">
        <v>34</v>
      </c>
      <c r="B62" s="58">
        <f>ROUND((B26/B36),1)</f>
        <v>2.4</v>
      </c>
      <c r="C62" s="10"/>
    </row>
    <row r="63" spans="1:3" x14ac:dyDescent="0.2">
      <c r="A63" s="42" t="s">
        <v>35</v>
      </c>
      <c r="B63" s="58">
        <f>ROUND((B26/B38),1)</f>
        <v>4.2</v>
      </c>
      <c r="C63" s="10"/>
    </row>
    <row r="64" spans="1:3" x14ac:dyDescent="0.2">
      <c r="A64" s="42" t="s">
        <v>37</v>
      </c>
      <c r="B64" s="58">
        <f>ROUND((B26/B59),1)</f>
        <v>4.2</v>
      </c>
      <c r="C64" s="10"/>
    </row>
    <row r="67" spans="1:3" x14ac:dyDescent="0.2">
      <c r="A67" s="7" t="s">
        <v>38</v>
      </c>
      <c r="B67" s="8"/>
      <c r="C67" s="9"/>
    </row>
    <row r="68" spans="1:3" x14ac:dyDescent="0.2">
      <c r="C68" s="10"/>
    </row>
    <row r="69" spans="1:3" x14ac:dyDescent="0.2">
      <c r="A69" s="14" t="s">
        <v>159</v>
      </c>
    </row>
    <row r="70" spans="1:3" x14ac:dyDescent="0.2">
      <c r="A70" s="14" t="s">
        <v>160</v>
      </c>
    </row>
    <row r="71" spans="1:3" x14ac:dyDescent="0.2">
      <c r="A71" t="s">
        <v>161</v>
      </c>
    </row>
    <row r="72" spans="1:3" x14ac:dyDescent="0.2">
      <c r="C72" s="11"/>
    </row>
    <row r="73" spans="1:3" x14ac:dyDescent="0.2">
      <c r="A73" s="48"/>
      <c r="B73" s="48"/>
      <c r="C73" s="9"/>
    </row>
    <row r="74" spans="1:3" x14ac:dyDescent="0.2">
      <c r="C74" s="49"/>
    </row>
    <row r="75" spans="1:3" x14ac:dyDescent="0.2">
      <c r="C75" s="49"/>
    </row>
    <row r="76" spans="1:3" x14ac:dyDescent="0.2">
      <c r="B76" s="3" t="s">
        <v>3</v>
      </c>
    </row>
    <row r="77" spans="1:3" x14ac:dyDescent="0.2">
      <c r="B77" s="3"/>
    </row>
    <row r="78" spans="1:3" x14ac:dyDescent="0.2">
      <c r="B78" s="5" t="s">
        <v>5</v>
      </c>
    </row>
    <row r="79" spans="1:3" x14ac:dyDescent="0.2">
      <c r="B79" s="5"/>
    </row>
    <row r="80" spans="1:3" x14ac:dyDescent="0.2">
      <c r="B80" s="50">
        <v>45498</v>
      </c>
    </row>
    <row r="81" spans="1:9" x14ac:dyDescent="0.2">
      <c r="A81" s="2" t="s">
        <v>15</v>
      </c>
      <c r="B81" s="5"/>
    </row>
    <row r="82" spans="1:9" x14ac:dyDescent="0.2">
      <c r="A82" s="51"/>
      <c r="B82" s="5"/>
    </row>
    <row r="84" spans="1:9" ht="17" x14ac:dyDescent="0.2">
      <c r="A84" s="14" t="s">
        <v>62</v>
      </c>
      <c r="B84" s="15">
        <v>1032</v>
      </c>
      <c r="C84" s="16" t="s">
        <v>155</v>
      </c>
    </row>
    <row r="85" spans="1:9" x14ac:dyDescent="0.2">
      <c r="A85" s="14" t="s">
        <v>45</v>
      </c>
      <c r="B85" s="15"/>
      <c r="C85" s="16"/>
    </row>
    <row r="86" spans="1:9" x14ac:dyDescent="0.2">
      <c r="A86" t="s">
        <v>46</v>
      </c>
      <c r="B86" s="34"/>
      <c r="C86" s="16"/>
    </row>
    <row r="87" spans="1:9" x14ac:dyDescent="0.2">
      <c r="A87" s="2" t="s">
        <v>11</v>
      </c>
      <c r="B87" s="53">
        <f>SUM(B84:B86)</f>
        <v>1032</v>
      </c>
    </row>
    <row r="90" spans="1:9" x14ac:dyDescent="0.2">
      <c r="A90" s="54" t="s">
        <v>47</v>
      </c>
    </row>
    <row r="94" spans="1:9" x14ac:dyDescent="0.2">
      <c r="E94" s="16"/>
      <c r="F94" s="16"/>
      <c r="G94" s="16"/>
      <c r="H94" s="16"/>
      <c r="I94" s="16"/>
    </row>
    <row r="97" spans="2:2" x14ac:dyDescent="0.2">
      <c r="B97" s="55"/>
    </row>
    <row r="98" spans="2:2" x14ac:dyDescent="0.2">
      <c r="B98" s="55"/>
    </row>
  </sheetData>
  <sheetProtection algorithmName="SHA-512" hashValue="1hgdjxMGMbu9G5vsDx50/UsFLeXZts7mxksUhYysjjPKvmJfn3/3IDEk02+1PEfGuB1MiaNGk4y0UfbJGBRszQ==" saltValue="N2PH1ZTrgW5B6XtARP8GFQ==" spinCount="100000" sheet="1" objects="1" scenarios="1"/>
  <pageMargins left="0.7" right="0.7" top="0.75" bottom="0.75" header="0.3" footer="0.3"/>
  <pageSetup paperSize="9" scale="53" orientation="portrait" horizontalDpi="0" verticalDpi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F675CB-236E-3B48-8C40-902B33F0FAD6}">
  <sheetPr>
    <pageSetUpPr fitToPage="1"/>
  </sheetPr>
  <dimension ref="A1:I102"/>
  <sheetViews>
    <sheetView workbookViewId="0"/>
  </sheetViews>
  <sheetFormatPr baseColWidth="10" defaultColWidth="8.83203125" defaultRowHeight="16" x14ac:dyDescent="0.2"/>
  <cols>
    <col min="1" max="1" width="39.6640625" bestFit="1" customWidth="1"/>
    <col min="2" max="2" width="12.6640625" customWidth="1"/>
    <col min="3" max="3" width="80.6640625" customWidth="1"/>
    <col min="4" max="4" width="20.5" bestFit="1" customWidth="1"/>
    <col min="5" max="9" width="10.83203125" customWidth="1"/>
  </cols>
  <sheetData>
    <row r="1" spans="1:3" x14ac:dyDescent="0.2">
      <c r="A1" s="1" t="s">
        <v>0</v>
      </c>
      <c r="B1" s="1" t="s">
        <v>162</v>
      </c>
      <c r="C1" s="1"/>
    </row>
    <row r="2" spans="1:3" x14ac:dyDescent="0.2">
      <c r="A2" s="2"/>
    </row>
    <row r="3" spans="1:3" x14ac:dyDescent="0.2">
      <c r="A3" s="2" t="s">
        <v>2</v>
      </c>
      <c r="B3" s="3" t="s">
        <v>3</v>
      </c>
      <c r="C3" s="4"/>
    </row>
    <row r="4" spans="1:3" x14ac:dyDescent="0.2">
      <c r="A4" s="2"/>
      <c r="B4" s="3"/>
      <c r="C4" s="4"/>
    </row>
    <row r="5" spans="1:3" x14ac:dyDescent="0.2">
      <c r="A5" s="2" t="s">
        <v>4</v>
      </c>
      <c r="B5" s="5" t="s">
        <v>5</v>
      </c>
    </row>
    <row r="6" spans="1:3" x14ac:dyDescent="0.2">
      <c r="A6" s="2"/>
      <c r="B6" s="6"/>
    </row>
    <row r="7" spans="1:3" x14ac:dyDescent="0.2">
      <c r="A7" s="7" t="s">
        <v>6</v>
      </c>
      <c r="B7" s="8"/>
      <c r="C7" s="9"/>
    </row>
    <row r="8" spans="1:3" x14ac:dyDescent="0.2">
      <c r="A8" s="2" t="s">
        <v>7</v>
      </c>
      <c r="B8" s="10"/>
      <c r="C8" s="11"/>
    </row>
    <row r="9" spans="1:3" x14ac:dyDescent="0.2">
      <c r="A9" s="12">
        <v>45510</v>
      </c>
      <c r="B9" s="10"/>
      <c r="C9" s="11"/>
    </row>
    <row r="10" spans="1:3" x14ac:dyDescent="0.2">
      <c r="A10" s="13"/>
      <c r="B10" s="10"/>
      <c r="C10" s="11"/>
    </row>
    <row r="11" spans="1:3" x14ac:dyDescent="0.2">
      <c r="A11" s="13"/>
      <c r="B11" s="10"/>
      <c r="C11" s="11"/>
    </row>
    <row r="12" spans="1:3" ht="17" x14ac:dyDescent="0.2">
      <c r="A12" s="14" t="s">
        <v>163</v>
      </c>
      <c r="B12" s="15">
        <v>9150</v>
      </c>
      <c r="C12" s="16" t="s">
        <v>164</v>
      </c>
    </row>
    <row r="13" spans="1:3" x14ac:dyDescent="0.2">
      <c r="A13" s="14"/>
      <c r="B13" s="15"/>
      <c r="C13" s="16"/>
    </row>
    <row r="14" spans="1:3" ht="17" x14ac:dyDescent="0.2">
      <c r="A14" s="14" t="s">
        <v>165</v>
      </c>
      <c r="B14" s="56">
        <v>433</v>
      </c>
      <c r="C14" s="16" t="s">
        <v>164</v>
      </c>
    </row>
    <row r="15" spans="1:3" x14ac:dyDescent="0.2">
      <c r="A15" s="14"/>
      <c r="B15" s="56"/>
      <c r="C15" s="16"/>
    </row>
    <row r="16" spans="1:3" ht="17" x14ac:dyDescent="0.2">
      <c r="A16" s="14" t="s">
        <v>166</v>
      </c>
      <c r="B16" s="56">
        <v>415</v>
      </c>
      <c r="C16" s="16" t="s">
        <v>164</v>
      </c>
    </row>
    <row r="17" spans="1:3" x14ac:dyDescent="0.2">
      <c r="A17" s="14"/>
      <c r="B17" s="15"/>
      <c r="C17" s="16"/>
    </row>
    <row r="18" spans="1:3" ht="17" x14ac:dyDescent="0.2">
      <c r="A18" s="14" t="s">
        <v>167</v>
      </c>
      <c r="B18" s="57">
        <v>11</v>
      </c>
      <c r="C18" s="16" t="s">
        <v>164</v>
      </c>
    </row>
    <row r="19" spans="1:3" x14ac:dyDescent="0.2">
      <c r="A19" s="14"/>
      <c r="B19" s="15"/>
      <c r="C19" s="16"/>
    </row>
    <row r="20" spans="1:3" x14ac:dyDescent="0.2">
      <c r="A20" s="1" t="s">
        <v>53</v>
      </c>
      <c r="B20" s="15">
        <f>SUM(B12:B18)</f>
        <v>10009</v>
      </c>
      <c r="C20" s="16"/>
    </row>
    <row r="21" spans="1:3" x14ac:dyDescent="0.2">
      <c r="A21" s="14"/>
      <c r="B21" s="15"/>
      <c r="C21" s="16"/>
    </row>
    <row r="22" spans="1:3" x14ac:dyDescent="0.2">
      <c r="A22" s="17" t="s">
        <v>10</v>
      </c>
      <c r="B22" s="15"/>
      <c r="C22" s="16"/>
    </row>
    <row r="23" spans="1:3" x14ac:dyDescent="0.2">
      <c r="A23" s="14"/>
      <c r="B23" s="15"/>
      <c r="C23" s="16"/>
    </row>
    <row r="24" spans="1:3" ht="17" x14ac:dyDescent="0.2">
      <c r="A24" s="14" t="s">
        <v>54</v>
      </c>
      <c r="B24" s="15">
        <f>-B91</f>
        <v>-1455</v>
      </c>
      <c r="C24" s="16" t="s">
        <v>168</v>
      </c>
    </row>
    <row r="25" spans="1:3" x14ac:dyDescent="0.2">
      <c r="A25" s="14"/>
      <c r="B25" s="15"/>
      <c r="C25" s="16"/>
    </row>
    <row r="26" spans="1:3" x14ac:dyDescent="0.2">
      <c r="A26" s="4"/>
      <c r="B26" s="10"/>
    </row>
    <row r="27" spans="1:3" x14ac:dyDescent="0.2">
      <c r="A27" s="18" t="s">
        <v>12</v>
      </c>
      <c r="B27" s="19">
        <f>B20-B91</f>
        <v>8554</v>
      </c>
      <c r="C27" s="20"/>
    </row>
    <row r="28" spans="1:3" x14ac:dyDescent="0.2">
      <c r="A28" s="2"/>
    </row>
    <row r="29" spans="1:3" x14ac:dyDescent="0.2">
      <c r="A29" s="2"/>
    </row>
    <row r="30" spans="1:3" x14ac:dyDescent="0.2">
      <c r="A30" s="7" t="s">
        <v>13</v>
      </c>
      <c r="B30" s="7"/>
      <c r="C30" s="21"/>
    </row>
    <row r="31" spans="1:3" x14ac:dyDescent="0.2">
      <c r="A31" s="2" t="s">
        <v>14</v>
      </c>
      <c r="B31" s="3"/>
      <c r="C31" s="22"/>
    </row>
    <row r="32" spans="1:3" x14ac:dyDescent="0.2">
      <c r="A32" s="12">
        <v>45382</v>
      </c>
      <c r="B32" s="25"/>
      <c r="C32" s="25"/>
    </row>
    <row r="33" spans="1:3" x14ac:dyDescent="0.2">
      <c r="A33" s="13"/>
      <c r="B33" s="27"/>
      <c r="C33" s="25"/>
    </row>
    <row r="34" spans="1:3" x14ac:dyDescent="0.2">
      <c r="A34" s="2" t="s">
        <v>15</v>
      </c>
      <c r="B34" s="25"/>
      <c r="C34" s="25"/>
    </row>
    <row r="35" spans="1:3" x14ac:dyDescent="0.2">
      <c r="A35" s="29"/>
      <c r="B35" s="25"/>
      <c r="C35" s="29"/>
    </row>
    <row r="36" spans="1:3" x14ac:dyDescent="0.2">
      <c r="A36" s="13"/>
      <c r="B36" s="25"/>
      <c r="C36" s="25"/>
    </row>
    <row r="37" spans="1:3" ht="17" x14ac:dyDescent="0.2">
      <c r="A37" s="14" t="s">
        <v>16</v>
      </c>
      <c r="B37" s="31">
        <v>3500</v>
      </c>
      <c r="C37" s="16" t="s">
        <v>169</v>
      </c>
    </row>
    <row r="38" spans="1:3" x14ac:dyDescent="0.2">
      <c r="A38" s="14" t="s">
        <v>18</v>
      </c>
      <c r="B38" s="79"/>
      <c r="C38" s="16"/>
    </row>
    <row r="39" spans="1:3" x14ac:dyDescent="0.2">
      <c r="A39" s="1" t="s">
        <v>19</v>
      </c>
      <c r="B39" s="79"/>
      <c r="C39" s="16"/>
    </row>
    <row r="40" spans="1:3" x14ac:dyDescent="0.2">
      <c r="A40" s="14"/>
      <c r="B40" s="79"/>
      <c r="C40" s="11"/>
    </row>
    <row r="41" spans="1:3" x14ac:dyDescent="0.2">
      <c r="A41" s="1" t="s">
        <v>20</v>
      </c>
      <c r="B41" s="79"/>
      <c r="C41" s="11"/>
    </row>
    <row r="42" spans="1:3" x14ac:dyDescent="0.2">
      <c r="A42" s="14"/>
      <c r="B42" s="79"/>
      <c r="C42" s="11"/>
    </row>
    <row r="43" spans="1:3" x14ac:dyDescent="0.2">
      <c r="A43" s="14" t="s">
        <v>21</v>
      </c>
      <c r="B43" s="79"/>
      <c r="C43" s="16"/>
    </row>
    <row r="44" spans="1:3" x14ac:dyDescent="0.2">
      <c r="A44" s="14" t="s">
        <v>22</v>
      </c>
      <c r="B44" s="79"/>
      <c r="C44" s="11"/>
    </row>
    <row r="45" spans="1:3" x14ac:dyDescent="0.2">
      <c r="A45" s="14"/>
      <c r="B45" s="79"/>
      <c r="C45" s="11"/>
    </row>
    <row r="46" spans="1:3" x14ac:dyDescent="0.2">
      <c r="A46" s="14" t="s">
        <v>23</v>
      </c>
      <c r="B46" s="79"/>
      <c r="C46" s="11"/>
    </row>
    <row r="47" spans="1:3" x14ac:dyDescent="0.2">
      <c r="A47" s="14" t="s">
        <v>24</v>
      </c>
      <c r="B47" s="79"/>
      <c r="C47" s="16"/>
    </row>
    <row r="48" spans="1:3" x14ac:dyDescent="0.2">
      <c r="A48" s="14" t="s">
        <v>25</v>
      </c>
      <c r="B48" s="79"/>
      <c r="C48" s="11"/>
    </row>
    <row r="49" spans="1:3" x14ac:dyDescent="0.2">
      <c r="A49" s="14" t="s">
        <v>26</v>
      </c>
      <c r="B49" s="79"/>
      <c r="C49" s="11"/>
    </row>
    <row r="50" spans="1:3" x14ac:dyDescent="0.2">
      <c r="A50" s="14"/>
      <c r="B50" s="79"/>
      <c r="C50" s="11"/>
    </row>
    <row r="51" spans="1:3" x14ac:dyDescent="0.2">
      <c r="A51" s="14" t="s">
        <v>27</v>
      </c>
      <c r="B51" s="79"/>
      <c r="C51" s="16"/>
    </row>
    <row r="52" spans="1:3" x14ac:dyDescent="0.2">
      <c r="A52" s="14" t="s">
        <v>28</v>
      </c>
      <c r="B52" s="79"/>
      <c r="C52" s="11"/>
    </row>
    <row r="53" spans="1:3" x14ac:dyDescent="0.2">
      <c r="A53" s="14" t="s">
        <v>29</v>
      </c>
      <c r="B53" s="79"/>
      <c r="C53" s="16"/>
    </row>
    <row r="54" spans="1:3" x14ac:dyDescent="0.2">
      <c r="A54" s="14" t="s">
        <v>30</v>
      </c>
      <c r="B54" s="79"/>
      <c r="C54" s="16"/>
    </row>
    <row r="55" spans="1:3" x14ac:dyDescent="0.2">
      <c r="A55" s="14"/>
      <c r="B55" s="79"/>
      <c r="C55" s="11"/>
    </row>
    <row r="56" spans="1:3" x14ac:dyDescent="0.2">
      <c r="A56" s="14" t="s">
        <v>32</v>
      </c>
      <c r="B56" s="79"/>
      <c r="C56" s="16"/>
    </row>
    <row r="57" spans="1:3" x14ac:dyDescent="0.2">
      <c r="A57" s="14"/>
      <c r="B57" s="79"/>
      <c r="C57" s="11"/>
    </row>
    <row r="58" spans="1:3" x14ac:dyDescent="0.2">
      <c r="A58" s="14" t="s">
        <v>33</v>
      </c>
      <c r="B58" s="79"/>
      <c r="C58" s="11"/>
    </row>
    <row r="59" spans="1:3" x14ac:dyDescent="0.2">
      <c r="A59" s="32"/>
      <c r="B59" s="34"/>
      <c r="C59" s="35"/>
    </row>
    <row r="60" spans="1:3" ht="17" x14ac:dyDescent="0.2">
      <c r="A60" s="36" t="s">
        <v>13</v>
      </c>
      <c r="B60" s="38">
        <v>790</v>
      </c>
      <c r="C60" s="80" t="s">
        <v>169</v>
      </c>
    </row>
    <row r="61" spans="1:3" x14ac:dyDescent="0.2">
      <c r="B61" s="10"/>
      <c r="C61" s="11"/>
    </row>
    <row r="62" spans="1:3" x14ac:dyDescent="0.2">
      <c r="B62" s="3"/>
      <c r="C62" s="10"/>
    </row>
    <row r="63" spans="1:3" x14ac:dyDescent="0.2">
      <c r="A63" s="42" t="s">
        <v>34</v>
      </c>
      <c r="B63" s="58">
        <f>ROUND((B27/B37),1)</f>
        <v>2.4</v>
      </c>
      <c r="C63" s="10"/>
    </row>
    <row r="64" spans="1:3" x14ac:dyDescent="0.2">
      <c r="A64" s="42" t="s">
        <v>35</v>
      </c>
      <c r="B64" s="60" t="s">
        <v>36</v>
      </c>
      <c r="C64" s="10"/>
    </row>
    <row r="65" spans="1:3" x14ac:dyDescent="0.2">
      <c r="A65" s="42" t="s">
        <v>37</v>
      </c>
      <c r="B65" s="58">
        <f>ROUND((B27/B60),1)</f>
        <v>10.8</v>
      </c>
      <c r="C65" s="10"/>
    </row>
    <row r="68" spans="1:3" x14ac:dyDescent="0.2">
      <c r="A68" s="7" t="s">
        <v>38</v>
      </c>
      <c r="B68" s="8"/>
      <c r="C68" s="9"/>
    </row>
    <row r="69" spans="1:3" x14ac:dyDescent="0.2">
      <c r="C69" s="10"/>
    </row>
    <row r="70" spans="1:3" x14ac:dyDescent="0.2">
      <c r="A70" s="14" t="s">
        <v>170</v>
      </c>
    </row>
    <row r="71" spans="1:3" x14ac:dyDescent="0.2">
      <c r="A71" s="14" t="s">
        <v>171</v>
      </c>
    </row>
    <row r="72" spans="1:3" x14ac:dyDescent="0.2">
      <c r="A72" s="14" t="s">
        <v>172</v>
      </c>
    </row>
    <row r="73" spans="1:3" x14ac:dyDescent="0.2">
      <c r="A73" t="s">
        <v>173</v>
      </c>
    </row>
    <row r="74" spans="1:3" x14ac:dyDescent="0.2">
      <c r="A74" t="s">
        <v>174</v>
      </c>
      <c r="C74" s="11"/>
    </row>
    <row r="75" spans="1:3" x14ac:dyDescent="0.2">
      <c r="A75" s="14" t="s">
        <v>175</v>
      </c>
      <c r="C75" s="11"/>
    </row>
    <row r="76" spans="1:3" x14ac:dyDescent="0.2">
      <c r="C76" s="11"/>
    </row>
    <row r="77" spans="1:3" x14ac:dyDescent="0.2">
      <c r="A77" s="48"/>
      <c r="B77" s="48"/>
      <c r="C77" s="9"/>
    </row>
    <row r="78" spans="1:3" x14ac:dyDescent="0.2">
      <c r="C78" s="49"/>
    </row>
    <row r="79" spans="1:3" x14ac:dyDescent="0.2">
      <c r="C79" s="49"/>
    </row>
    <row r="80" spans="1:3" x14ac:dyDescent="0.2">
      <c r="B80" s="3" t="s">
        <v>3</v>
      </c>
    </row>
    <row r="81" spans="1:3" x14ac:dyDescent="0.2">
      <c r="B81" s="3"/>
    </row>
    <row r="82" spans="1:3" x14ac:dyDescent="0.2">
      <c r="B82" s="5" t="s">
        <v>5</v>
      </c>
    </row>
    <row r="83" spans="1:3" x14ac:dyDescent="0.2">
      <c r="B83" s="5"/>
    </row>
    <row r="84" spans="1:3" x14ac:dyDescent="0.2">
      <c r="B84" s="50">
        <v>45510</v>
      </c>
    </row>
    <row r="85" spans="1:3" x14ac:dyDescent="0.2">
      <c r="A85" s="2" t="s">
        <v>15</v>
      </c>
      <c r="B85" s="5"/>
    </row>
    <row r="86" spans="1:3" x14ac:dyDescent="0.2">
      <c r="A86" s="51"/>
      <c r="B86" s="5"/>
    </row>
    <row r="88" spans="1:3" ht="17" x14ac:dyDescent="0.2">
      <c r="A88" s="14" t="s">
        <v>62</v>
      </c>
      <c r="B88" s="15">
        <v>1689</v>
      </c>
      <c r="C88" s="16" t="s">
        <v>164</v>
      </c>
    </row>
    <row r="89" spans="1:3" x14ac:dyDescent="0.2">
      <c r="A89" s="14" t="s">
        <v>45</v>
      </c>
      <c r="B89" s="15"/>
      <c r="C89" s="16"/>
    </row>
    <row r="90" spans="1:3" ht="17" x14ac:dyDescent="0.2">
      <c r="A90" t="s">
        <v>46</v>
      </c>
      <c r="B90" s="34">
        <f>-27-207</f>
        <v>-234</v>
      </c>
      <c r="C90" s="16" t="s">
        <v>164</v>
      </c>
    </row>
    <row r="91" spans="1:3" x14ac:dyDescent="0.2">
      <c r="A91" s="2" t="s">
        <v>54</v>
      </c>
      <c r="B91" s="53">
        <f>SUM(B88:B90)</f>
        <v>1455</v>
      </c>
    </row>
    <row r="94" spans="1:3" x14ac:dyDescent="0.2">
      <c r="A94" s="54" t="s">
        <v>47</v>
      </c>
    </row>
    <row r="98" spans="2:9" x14ac:dyDescent="0.2">
      <c r="E98" s="16"/>
      <c r="F98" s="16"/>
      <c r="G98" s="16"/>
      <c r="H98" s="16"/>
      <c r="I98" s="16"/>
    </row>
    <row r="101" spans="2:9" x14ac:dyDescent="0.2">
      <c r="B101" s="55"/>
    </row>
    <row r="102" spans="2:9" x14ac:dyDescent="0.2">
      <c r="B102" s="55"/>
    </row>
  </sheetData>
  <sheetProtection algorithmName="SHA-512" hashValue="n+bdVuN5AJmR7AuV8O+kN3LpCyW9FfKLuveAtU2OJj0nb7Z1Mv8L8ZYCOfstKcvPw7oJ43JGO8gPv2ybHOfPsw==" saltValue="00e4eEAiRNTifJUT77W/uA==" spinCount="100000" sheet="1" objects="1" scenarios="1"/>
  <pageMargins left="0.7" right="0.7" top="0.75" bottom="0.75" header="0.3" footer="0.3"/>
  <pageSetup paperSize="9" scale="51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Adv Data Holding 260124</vt:lpstr>
      <vt:lpstr>Arc Technology 200224</vt:lpstr>
      <vt:lpstr>Press Computer Sys 310324</vt:lpstr>
      <vt:lpstr>Takepayments 190424</vt:lpstr>
      <vt:lpstr>Camelia Investment 1 010524</vt:lpstr>
      <vt:lpstr>Clixifix 030524</vt:lpstr>
      <vt:lpstr>Portswigger 180724</vt:lpstr>
      <vt:lpstr>Link Maker Systems 250724</vt:lpstr>
      <vt:lpstr>Govtech Holdings 060824</vt:lpstr>
      <vt:lpstr>Zellis Topco 130824</vt:lpstr>
      <vt:lpstr>Capita One 050924</vt:lpstr>
      <vt:lpstr>DriveWorks Group 151024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Constantine Mossios</dc:creator>
  <cp:lastModifiedBy>Constantine Mossios</cp:lastModifiedBy>
  <dcterms:created xsi:type="dcterms:W3CDTF">2025-05-23T17:21:38Z</dcterms:created>
  <dcterms:modified xsi:type="dcterms:W3CDTF">2025-05-23T17:56:01Z</dcterms:modified>
</cp:coreProperties>
</file>