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formation Technology/"/>
    </mc:Choice>
  </mc:AlternateContent>
  <xr:revisionPtr revIDLastSave="0" documentId="13_ncr:1_{0BC21A55-E2CE-5641-B8C7-925EAEF65772}" xr6:coauthVersionLast="47" xr6:coauthVersionMax="47" xr10:uidLastSave="{00000000-0000-0000-0000-000000000000}"/>
  <workbookProtection workbookAlgorithmName="SHA-512" workbookHashValue="kmRYsuFvJyFhsUt812AYgNljrghCBaTW9NVUePEjRrY6d8eeaS3jxir1QbnxM09PaFGDW5jB5u7QvC/S/ikrTA==" workbookSaltValue="hVL8apOys7ljaRe9j1ZM8A==" workbookSpinCount="100000" lockStructure="1"/>
  <bookViews>
    <workbookView xWindow="780" yWindow="1000" windowWidth="27640" windowHeight="15760" xr2:uid="{D0F87535-0EFB-A644-A90F-B6EDED66505E}"/>
  </bookViews>
  <sheets>
    <sheet name="Total Holdings 100124" sheetId="1" r:id="rId1"/>
    <sheet name="Flooid Topco 120124" sheetId="2" r:id="rId2"/>
    <sheet name="STL Holdco 110424" sheetId="3" r:id="rId3"/>
    <sheet name="Be The Brand Experience 300524" sheetId="4" r:id="rId4"/>
    <sheet name="Qolcom 021024" sheetId="5" r:id="rId5"/>
    <sheet name="Solirius 231024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6" l="1"/>
  <c r="B81" i="6"/>
  <c r="B84" i="6" s="1"/>
  <c r="B19" i="6" s="1"/>
  <c r="A79" i="6"/>
  <c r="B55" i="6"/>
  <c r="B53" i="6"/>
  <c r="C22" i="6"/>
  <c r="C19" i="6"/>
  <c r="B14" i="6"/>
  <c r="B22" i="6" s="1"/>
  <c r="B59" i="6" l="1"/>
  <c r="B58" i="6"/>
  <c r="B60" i="6"/>
  <c r="C84" i="5" l="1"/>
  <c r="A79" i="5"/>
  <c r="B81" i="5" s="1"/>
  <c r="B84" i="5" s="1"/>
  <c r="B55" i="5"/>
  <c r="B53" i="5"/>
  <c r="B14" i="5"/>
  <c r="B22" i="5" l="1"/>
  <c r="B19" i="5"/>
  <c r="B60" i="5" l="1"/>
  <c r="B59" i="5"/>
  <c r="B58" i="5"/>
  <c r="B54" i="4" l="1"/>
  <c r="B16" i="4"/>
  <c r="B23" i="4"/>
  <c r="B85" i="4"/>
  <c r="B20" i="4" s="1"/>
  <c r="B56" i="4"/>
  <c r="B61" i="4" l="1"/>
  <c r="B60" i="4"/>
  <c r="B59" i="4"/>
  <c r="B86" i="3" l="1"/>
  <c r="B21" i="3" s="1"/>
  <c r="B55" i="3"/>
  <c r="B57" i="3" s="1"/>
  <c r="B16" i="3"/>
  <c r="B24" i="3" s="1"/>
  <c r="B62" i="3" l="1"/>
  <c r="B61" i="3"/>
  <c r="B60" i="3"/>
  <c r="C90" i="2" l="1"/>
  <c r="C19" i="2" s="1"/>
  <c r="A85" i="2"/>
  <c r="B88" i="2" s="1"/>
  <c r="B55" i="2"/>
  <c r="B57" i="2" s="1"/>
  <c r="B14" i="2"/>
  <c r="B87" i="2" l="1"/>
  <c r="B90" i="2" s="1"/>
  <c r="B19" i="2" l="1"/>
  <c r="B22" i="2"/>
  <c r="B62" i="2" l="1"/>
  <c r="B60" i="2"/>
  <c r="B55" i="1"/>
  <c r="B57" i="1" s="1"/>
  <c r="B88" i="1"/>
  <c r="B21" i="1" s="1"/>
  <c r="B16" i="1"/>
  <c r="B24" i="1" s="1"/>
  <c r="B62" i="1" l="1"/>
  <c r="B61" i="1"/>
  <c r="B60" i="1"/>
</calcChain>
</file>

<file path=xl/sharedStrings.xml><?xml version="1.0" encoding="utf-8"?>
<sst xmlns="http://schemas.openxmlformats.org/spreadsheetml/2006/main" count="371" uniqueCount="111">
  <si>
    <t>Target Company</t>
  </si>
  <si>
    <t>Total Holdings Limited (Bamboo Technology Group)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</si>
  <si>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</si>
  <si>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</si>
  <si>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</si>
  <si>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</si>
  <si>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</si>
  <si>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</si>
  <si>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</si>
  <si>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Cloudclevr Holdings Limited annual report and financial statements for the period ended 31/03/2024; note 25 Acquisition of a business</t>
  </si>
  <si>
    <t>Deferred consideration (GBP)</t>
  </si>
  <si>
    <t>Source: Cloudclevr Holdings Limited annual report and financial statements for the period ended 31/03/2024; note 25 Acquisition of a business - issue of convertible loans</t>
  </si>
  <si>
    <t>Total consideration</t>
  </si>
  <si>
    <t>Adjustments:</t>
  </si>
  <si>
    <t>Net debt</t>
  </si>
  <si>
    <t>EV</t>
  </si>
  <si>
    <t>Normalised EBITDA</t>
  </si>
  <si>
    <t>Reporting Date:</t>
  </si>
  <si>
    <t>USD/GBP Exchange Rate:</t>
  </si>
  <si>
    <t>Revenue</t>
  </si>
  <si>
    <t xml:space="preserve">Source: Bamboo Technology Group Limited financial statements for the year ended 30/06/2023 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</si>
  <si>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</si>
  <si>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</si>
  <si>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</si>
  <si>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</si>
  <si>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</si>
  <si>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</si>
  <si>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</si>
  <si>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</si>
  <si>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</si>
  <si>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</si>
  <si>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</si>
  <si>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</si>
  <si>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</si>
  <si>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</si>
  <si>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</si>
  <si>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</si>
  <si>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</si>
  <si>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</si>
  <si>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</si>
  <si>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 xml:space="preserve">Bamboo Technology Group Limited financial statements for the year ended 30/06/2023 </t>
  </si>
  <si>
    <t>Cloudclevr Holdings Limited annual report and financial statements for the period ended 31/03/2024</t>
  </si>
  <si>
    <t xml:space="preserve">Bamboo Technology Group Limited PSC02 notice dated 08/01/2024 </t>
  </si>
  <si>
    <t>Rigby Group (RG) plc press release dated 10/01/2024</t>
  </si>
  <si>
    <t>Total Holdings Limited PSC02 notice dated 11/01/2024</t>
  </si>
  <si>
    <t>Total Holdings Limited CS01 confirmation statement dated 15/04/2024</t>
  </si>
  <si>
    <t>Cash and cash Equivalents</t>
  </si>
  <si>
    <t>Debt</t>
  </si>
  <si>
    <t>Lease Liabilities</t>
  </si>
  <si>
    <t>© 2025 Business Valuation Benchmarks Ltd</t>
  </si>
  <si>
    <t>Flooid Topco Limited</t>
  </si>
  <si>
    <t>USD</t>
  </si>
  <si>
    <t>www.oanda.com - as at 12/01/2024</t>
  </si>
  <si>
    <t>Consideration (GBP)</t>
  </si>
  <si>
    <t>Source: Glory Global Solutions (International) Limited Annual Report and Financial Statements for the year ended 31/03/2024; note 13 Investments; see below</t>
  </si>
  <si>
    <t>Source: Flooid Topco Limited consolidated financial statements for the year ended 31/12/2023</t>
  </si>
  <si>
    <t>Operating loss</t>
  </si>
  <si>
    <t>Professional fees</t>
  </si>
  <si>
    <t>Restructuring and legal costs</t>
  </si>
  <si>
    <t>N/A</t>
  </si>
  <si>
    <t>Flooid Topco Limited consolidated financial statements for the year ended 31/12/2023</t>
  </si>
  <si>
    <t>Glory Global Solutions (International) Limited Annual Report and Financial Statements for the year ended 31/03/2024</t>
  </si>
  <si>
    <t>Glory Ltd consolidated financial statements for the year ended 31/03/2024</t>
  </si>
  <si>
    <t>Glory Limited press release dated 26/12/2023</t>
  </si>
  <si>
    <t>Glory Limited news release dated 26/12/2023</t>
  </si>
  <si>
    <t>Glory Ltd Investor presentation Acquisition of Flooid Topco Limited dated 26/12/2024</t>
  </si>
  <si>
    <t>Glory Ltd press release dated 12/01/2024</t>
  </si>
  <si>
    <t>Flooid Topco Limited PSC02 notice dated 20/03/2024</t>
  </si>
  <si>
    <t>Source: Glory Global Solutions (International) Limited Annual Report and Financial Statements for the year ended 31/03/2024</t>
  </si>
  <si>
    <t>Borrowings</t>
  </si>
  <si>
    <t>Source: Glory Ltd consolidated financial statements for the year ended 31/03/2024; note 4 Business combinations; excludes contingent consideration of up to USD15,720k (GBP12,327k)</t>
  </si>
  <si>
    <t>STL Holdco Limited (Spire Technology)</t>
  </si>
  <si>
    <t>Source: Westcoast Group Holdings Limited Annual report and financial statements for the year ended 31/12/2023; note 28 post balance sheet events</t>
  </si>
  <si>
    <t>Source: Westcoast Group Holdings Limited Annual report and financial statements for the year ended 31/12/2023; note 28 post balance sheet events;  payable in the next two years</t>
  </si>
  <si>
    <t>Cash and cash Equivalents - as at 28/04/2024</t>
  </si>
  <si>
    <t>Source: Spire Technology Limited Annual report and financial statements for the period 01/05/2023 to 28/04/2024</t>
  </si>
  <si>
    <t>Spire Technology Limited Annual report and financial statements for the period 01/05/2023 to 28/04/2024</t>
  </si>
  <si>
    <t>Westcoast Group Holdings Limited Annual report and financial statements for the year ended 31/12/2023</t>
  </si>
  <si>
    <t>STL Holdco Limited PSC02 notice dated 24/05/2024</t>
  </si>
  <si>
    <t>Westcoast Group Holdings Limited news release dated 17/04/2024</t>
  </si>
  <si>
    <t>Be The Brand Experience Limited</t>
  </si>
  <si>
    <t>Source: Software Circle plc press release dated 05/12/2024; note 11 Acquisitions</t>
  </si>
  <si>
    <t>Cash acquired</t>
  </si>
  <si>
    <t>Source: Software Circle plc press release dated 30/05/2024</t>
  </si>
  <si>
    <t>Software Circle plc press release dated 30/05/2024</t>
  </si>
  <si>
    <t>Be The Brand Experience Limited PSC02 notice dated 03/06/2024</t>
  </si>
  <si>
    <t>Software Circle plc press release dated 05/12/2024</t>
  </si>
  <si>
    <t>Fair-value of deferred consideration (GBP)</t>
  </si>
  <si>
    <t>Source: Be The Brand Experience Limited financial statement for the year ended 31/03/2023</t>
  </si>
  <si>
    <t>Be The Brand Experience Limited financial statement for the year ended 31/03/2023</t>
  </si>
  <si>
    <t>Qolcom Limited</t>
  </si>
  <si>
    <t>EUR</t>
  </si>
  <si>
    <t>EUR/GBP Exchange Rate:</t>
  </si>
  <si>
    <t>Source: www.oanda.com - as at 02/10/2024</t>
  </si>
  <si>
    <t>Source: Bechtle AG Annual Report 2024; pg 249</t>
  </si>
  <si>
    <t>Source: Qolcom Limited amended financial statements for the year ended 31/12/2023</t>
  </si>
  <si>
    <t>Qolcom Limited amended financial statements for the year ended 31/12/2023</t>
  </si>
  <si>
    <t>Qolcom Limited PSC02 notice dated 07/10/2024</t>
  </si>
  <si>
    <t>Bechtle AG press release dated 7/10/2024</t>
  </si>
  <si>
    <t>Bechtle AG Annual Report 2024</t>
  </si>
  <si>
    <t>Source: Bechtle AG Annual Report 2024; pg. 249</t>
  </si>
  <si>
    <t>Solirius Ltd</t>
  </si>
  <si>
    <t>Source: www.oanda.com - as at 23/10/2024</t>
  </si>
  <si>
    <t>Transaction value (GBP)</t>
  </si>
  <si>
    <t>Source: Reply SpA Annual Financial Report 2024; note 18 - Goodwill; excludes estimated earn-out of €24.1 million</t>
  </si>
  <si>
    <t>Source: Reply SpA Annual Financial Report 2024; note 18 - Goodwill</t>
  </si>
  <si>
    <t>Source: Solirius Ltd financial statements for the year ended 30/11/2023</t>
  </si>
  <si>
    <t>Solirius Ltd financial statements for the year ended 30/11/2023</t>
  </si>
  <si>
    <t>Solirius Ltd PSC02 notice dated 06/11/2024</t>
  </si>
  <si>
    <t>Reply SpA news release dated 30/10/2024</t>
  </si>
  <si>
    <t>Reply SpA Annual Financial Report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</si>
</sst>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0_);[Red]\(#,##0.000000\)"/>
    <numFmt numFmtId="170" formatCode="#,##0.00000_);[Red]\(#,##0.00000\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9" fontId="0" fillId="0" borderId="0" xfId="1" applyNumberFormat="1" applyFont="1" applyAlignment="1">
      <alignment horizontal="left" vertical="top"/>
    </xf>
    <xf numFmtId="0" fontId="0" fillId="0" borderId="0" xfId="0" applyAlignment="1">
      <alignment horizontal="left" vertical="top" indent="1"/>
    </xf>
    <xf numFmtId="166" fontId="2" fillId="0" borderId="0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70" fontId="0" fillId="0" borderId="0" xfId="1" applyNumberFormat="1" applyFont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3006A-40BC-DC44-80C7-7FC459A9BE9B}">
  <sheetPr>
    <pageSetUpPr fitToPage="1"/>
  </sheetPr>
  <dimension ref="A1:I9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45301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12439.630999999999</v>
      </c>
      <c r="C12" s="16" t="s">
        <v>9</v>
      </c>
    </row>
    <row r="13" spans="1:3" x14ac:dyDescent="0.2">
      <c r="A13" s="14"/>
      <c r="B13" s="15"/>
      <c r="C13" s="16"/>
    </row>
    <row r="14" spans="1:3" ht="34" x14ac:dyDescent="0.2">
      <c r="A14" s="14" t="s">
        <v>10</v>
      </c>
      <c r="B14" s="17">
        <v>2000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14439.630999999999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13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14</v>
      </c>
      <c r="B21" s="15">
        <f>-B88</f>
        <v>229.81900000000007</v>
      </c>
      <c r="C21" s="16" t="s">
        <v>9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15</v>
      </c>
      <c r="B24" s="20">
        <f>B16-B88</f>
        <v>14669.449999999999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16</v>
      </c>
      <c r="B27" s="7"/>
      <c r="C27" s="22"/>
    </row>
    <row r="28" spans="1:3" x14ac:dyDescent="0.2">
      <c r="A28" s="2" t="s">
        <v>17</v>
      </c>
      <c r="B28" s="3"/>
      <c r="C28" s="23"/>
    </row>
    <row r="29" spans="1:3" x14ac:dyDescent="0.2">
      <c r="A29" s="12">
        <v>45107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18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34" x14ac:dyDescent="0.2">
      <c r="A34" s="14" t="s">
        <v>19</v>
      </c>
      <c r="B34" s="27">
        <v>8932.0120000000006</v>
      </c>
      <c r="C34" s="16" t="s">
        <v>20</v>
      </c>
    </row>
    <row r="35" spans="1:3" x14ac:dyDescent="0.2">
      <c r="A35" s="14" t="s">
        <v>21</v>
      </c>
      <c r="B35" s="27"/>
      <c r="C35" s="16"/>
    </row>
    <row r="36" spans="1:3" ht="34" x14ac:dyDescent="0.2">
      <c r="A36" s="1" t="s">
        <v>22</v>
      </c>
      <c r="B36" s="27">
        <v>526.24300000000005</v>
      </c>
      <c r="C36" s="16" t="s">
        <v>20</v>
      </c>
    </row>
    <row r="37" spans="1:3" x14ac:dyDescent="0.2">
      <c r="A37" s="14"/>
      <c r="B37" s="27"/>
      <c r="C37" s="11"/>
    </row>
    <row r="38" spans="1:3" x14ac:dyDescent="0.2">
      <c r="A38" s="1" t="s">
        <v>23</v>
      </c>
      <c r="B38" s="27"/>
      <c r="C38" s="11"/>
    </row>
    <row r="39" spans="1:3" x14ac:dyDescent="0.2">
      <c r="A39" s="14"/>
      <c r="B39" s="27"/>
      <c r="C39" s="11"/>
    </row>
    <row r="40" spans="1:3" x14ac:dyDescent="0.2">
      <c r="A40" s="14" t="s">
        <v>24</v>
      </c>
      <c r="B40" s="27"/>
      <c r="C40" s="16"/>
    </row>
    <row r="41" spans="1:3" x14ac:dyDescent="0.2">
      <c r="A41" s="14" t="s">
        <v>25</v>
      </c>
      <c r="B41" s="27"/>
      <c r="C41" s="11"/>
    </row>
    <row r="42" spans="1:3" x14ac:dyDescent="0.2">
      <c r="A42" s="14"/>
      <c r="B42" s="27"/>
      <c r="C42" s="11"/>
    </row>
    <row r="43" spans="1:3" x14ac:dyDescent="0.2">
      <c r="A43" s="14" t="s">
        <v>26</v>
      </c>
      <c r="B43" s="27"/>
      <c r="C43" s="11"/>
    </row>
    <row r="44" spans="1:3" x14ac:dyDescent="0.2">
      <c r="A44" s="14" t="s">
        <v>27</v>
      </c>
      <c r="B44" s="27"/>
      <c r="C44" s="16"/>
    </row>
    <row r="45" spans="1:3" x14ac:dyDescent="0.2">
      <c r="A45" s="14" t="s">
        <v>28</v>
      </c>
      <c r="B45" s="27"/>
      <c r="C45" s="11"/>
    </row>
    <row r="46" spans="1:3" x14ac:dyDescent="0.2">
      <c r="A46" s="14" t="s">
        <v>29</v>
      </c>
      <c r="B46" s="27"/>
      <c r="C46" s="11"/>
    </row>
    <row r="47" spans="1:3" x14ac:dyDescent="0.2">
      <c r="A47" s="14"/>
      <c r="B47" s="27"/>
      <c r="C47" s="11"/>
    </row>
    <row r="48" spans="1:3" x14ac:dyDescent="0.2">
      <c r="A48" s="14" t="s">
        <v>30</v>
      </c>
      <c r="B48" s="27"/>
      <c r="C48" s="16"/>
    </row>
    <row r="49" spans="1:3" x14ac:dyDescent="0.2">
      <c r="A49" s="14" t="s">
        <v>31</v>
      </c>
      <c r="B49" s="27"/>
      <c r="C49" s="11"/>
    </row>
    <row r="50" spans="1:3" x14ac:dyDescent="0.2">
      <c r="A50" s="14" t="s">
        <v>32</v>
      </c>
      <c r="B50" s="27"/>
      <c r="C50" s="16"/>
    </row>
    <row r="51" spans="1:3" ht="34" x14ac:dyDescent="0.2">
      <c r="A51" s="14" t="s">
        <v>33</v>
      </c>
      <c r="B51" s="27">
        <v>208.55799999999999</v>
      </c>
      <c r="C51" s="16" t="s">
        <v>20</v>
      </c>
    </row>
    <row r="52" spans="1:3" x14ac:dyDescent="0.2">
      <c r="A52" s="14"/>
      <c r="B52" s="27"/>
      <c r="C52" s="11"/>
    </row>
    <row r="53" spans="1:3" ht="34" x14ac:dyDescent="0.2">
      <c r="A53" s="14" t="s">
        <v>34</v>
      </c>
      <c r="B53" s="27">
        <v>31.818999999999999</v>
      </c>
      <c r="C53" s="16" t="s">
        <v>20</v>
      </c>
    </row>
    <row r="54" spans="1:3" x14ac:dyDescent="0.2">
      <c r="A54" s="14"/>
      <c r="B54" s="27"/>
      <c r="C54" s="11"/>
    </row>
    <row r="55" spans="1:3" x14ac:dyDescent="0.2">
      <c r="A55" s="14" t="s">
        <v>35</v>
      </c>
      <c r="B55" s="27">
        <f>SUM(B40:B53)</f>
        <v>240.37699999999998</v>
      </c>
      <c r="C55" s="11"/>
    </row>
    <row r="56" spans="1:3" x14ac:dyDescent="0.2">
      <c r="A56" s="28"/>
      <c r="B56" s="29"/>
      <c r="C56" s="30"/>
    </row>
    <row r="57" spans="1:3" x14ac:dyDescent="0.2">
      <c r="A57" s="31" t="s">
        <v>16</v>
      </c>
      <c r="B57" s="32">
        <f>B36+B55</f>
        <v>766.62</v>
      </c>
      <c r="C57" s="33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36</v>
      </c>
      <c r="B60" s="35">
        <f>ROUND((B24/B34),1)</f>
        <v>1.6</v>
      </c>
      <c r="C60" s="10"/>
    </row>
    <row r="61" spans="1:3" x14ac:dyDescent="0.2">
      <c r="A61" s="34" t="s">
        <v>37</v>
      </c>
      <c r="B61" s="35">
        <f>ROUND((B24/B36),1)</f>
        <v>27.9</v>
      </c>
      <c r="C61" s="10"/>
    </row>
    <row r="62" spans="1:3" x14ac:dyDescent="0.2">
      <c r="A62" s="34" t="s">
        <v>38</v>
      </c>
      <c r="B62" s="35">
        <f>ROUND((B24/B57),1)</f>
        <v>19.100000000000001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40</v>
      </c>
    </row>
    <row r="68" spans="1:3" x14ac:dyDescent="0.2">
      <c r="A68" s="14" t="s">
        <v>41</v>
      </c>
    </row>
    <row r="69" spans="1:3" x14ac:dyDescent="0.2">
      <c r="A69" s="14" t="s">
        <v>42</v>
      </c>
    </row>
    <row r="70" spans="1:3" x14ac:dyDescent="0.2">
      <c r="A70" t="s">
        <v>43</v>
      </c>
    </row>
    <row r="71" spans="1:3" x14ac:dyDescent="0.2">
      <c r="A71" t="s">
        <v>44</v>
      </c>
      <c r="C71" s="11"/>
    </row>
    <row r="72" spans="1:3" x14ac:dyDescent="0.2">
      <c r="A72" s="14" t="s">
        <v>45</v>
      </c>
      <c r="C72" s="11"/>
    </row>
    <row r="73" spans="1:3" x14ac:dyDescent="0.2">
      <c r="A73" s="14"/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8">
        <v>45301</v>
      </c>
    </row>
    <row r="82" spans="1:9" x14ac:dyDescent="0.2">
      <c r="A82" s="2" t="s">
        <v>18</v>
      </c>
      <c r="B82" s="5"/>
    </row>
    <row r="83" spans="1:9" x14ac:dyDescent="0.2">
      <c r="A83" s="39"/>
      <c r="B83" s="5"/>
    </row>
    <row r="85" spans="1:9" ht="34" x14ac:dyDescent="0.2">
      <c r="A85" s="14" t="s">
        <v>46</v>
      </c>
      <c r="B85" s="15">
        <v>726.14499999999998</v>
      </c>
      <c r="C85" s="16" t="s">
        <v>9</v>
      </c>
    </row>
    <row r="86" spans="1:9" ht="34" x14ac:dyDescent="0.2">
      <c r="A86" s="14" t="s">
        <v>47</v>
      </c>
      <c r="B86" s="15">
        <v>-955.96400000000006</v>
      </c>
      <c r="C86" s="16" t="s">
        <v>9</v>
      </c>
    </row>
    <row r="87" spans="1:9" x14ac:dyDescent="0.2">
      <c r="A87" t="s">
        <v>48</v>
      </c>
      <c r="B87" s="29"/>
      <c r="C87" s="16"/>
    </row>
    <row r="88" spans="1:9" x14ac:dyDescent="0.2">
      <c r="A88" s="2" t="s">
        <v>14</v>
      </c>
      <c r="B88" s="40">
        <f>SUM(B85:B87)</f>
        <v>-229.81900000000007</v>
      </c>
    </row>
    <row r="91" spans="1:9" x14ac:dyDescent="0.2">
      <c r="A91" s="41" t="s">
        <v>49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2"/>
    </row>
    <row r="99" spans="2:2" x14ac:dyDescent="0.2">
      <c r="B99" s="42"/>
    </row>
  </sheetData>
  <sheetProtection algorithmName="SHA-512" hashValue="hxnWJ9t60if1KiKhxy2wNLXAggt7KNcEJJLzH3LhY1MR9kgi9iGD6lsWUBaTYYyurrcnzwRXCNAlE7vmt/Fcxg==" saltValue="3zwYopCPtlhuG0fp+a6xK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7DB01-A6ED-FB45-B975-0907E3B51269}">
  <sheetPr>
    <pageSetUpPr fitToPage="1"/>
  </sheetPr>
  <dimension ref="A1:J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/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45303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43">
        <v>0.78417999999999999</v>
      </c>
      <c r="B12" s="10"/>
      <c r="C12" s="10"/>
      <c r="D12" s="11" t="s">
        <v>52</v>
      </c>
    </row>
    <row r="13" spans="1:4" x14ac:dyDescent="0.2">
      <c r="B13" s="10"/>
      <c r="C13" s="10"/>
      <c r="D13" s="11"/>
    </row>
    <row r="14" spans="1:4" ht="34" x14ac:dyDescent="0.2">
      <c r="A14" s="14" t="s">
        <v>53</v>
      </c>
      <c r="B14" s="15">
        <f>C14*A12</f>
        <v>25722.67236</v>
      </c>
      <c r="C14" s="15">
        <v>32802</v>
      </c>
      <c r="D14" s="16" t="s">
        <v>70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8" t="s">
        <v>13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14</v>
      </c>
      <c r="B19" s="15">
        <f>-B90</f>
        <v>129001.5309</v>
      </c>
      <c r="C19" s="15">
        <f>C90</f>
        <v>-164505</v>
      </c>
      <c r="D19" s="16" t="s">
        <v>54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9" t="s">
        <v>15</v>
      </c>
      <c r="B22" s="20">
        <f>B14-B90</f>
        <v>154724.20326000001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16</v>
      </c>
      <c r="B25" s="7"/>
      <c r="C25" s="7"/>
      <c r="D25" s="22"/>
    </row>
    <row r="26" spans="1:4" x14ac:dyDescent="0.2">
      <c r="A26" s="2" t="s">
        <v>17</v>
      </c>
      <c r="B26" s="3"/>
      <c r="C26" s="3"/>
      <c r="D26" s="23"/>
    </row>
    <row r="27" spans="1:4" x14ac:dyDescent="0.2">
      <c r="A27" s="12">
        <v>45291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18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17" x14ac:dyDescent="0.2">
      <c r="A32" s="14" t="s">
        <v>19</v>
      </c>
      <c r="B32" s="27">
        <v>50055.504999999997</v>
      </c>
      <c r="C32" s="27"/>
      <c r="D32" s="16" t="s">
        <v>55</v>
      </c>
    </row>
    <row r="33" spans="1:4" x14ac:dyDescent="0.2">
      <c r="A33" s="14" t="s">
        <v>21</v>
      </c>
      <c r="B33" s="27"/>
      <c r="C33" s="27"/>
      <c r="D33" s="16"/>
    </row>
    <row r="34" spans="1:4" ht="17" x14ac:dyDescent="0.2">
      <c r="A34" s="1" t="s">
        <v>56</v>
      </c>
      <c r="B34" s="27">
        <v>-1396.2080000000001</v>
      </c>
      <c r="C34" s="27"/>
      <c r="D34" s="16" t="s">
        <v>55</v>
      </c>
    </row>
    <row r="35" spans="1:4" x14ac:dyDescent="0.2">
      <c r="A35" s="14"/>
      <c r="B35" s="27"/>
      <c r="C35" s="27"/>
      <c r="D35" s="11"/>
    </row>
    <row r="36" spans="1:4" x14ac:dyDescent="0.2">
      <c r="A36" s="1" t="s">
        <v>23</v>
      </c>
      <c r="B36" s="27"/>
      <c r="C36" s="27"/>
      <c r="D36" s="11"/>
    </row>
    <row r="37" spans="1:4" x14ac:dyDescent="0.2">
      <c r="A37" s="14"/>
      <c r="B37" s="27"/>
      <c r="C37" s="27"/>
      <c r="D37" s="11"/>
    </row>
    <row r="38" spans="1:4" ht="17" x14ac:dyDescent="0.2">
      <c r="A38" s="14" t="s">
        <v>24</v>
      </c>
      <c r="B38" s="27">
        <v>-12.406000000000001</v>
      </c>
      <c r="C38" s="27"/>
      <c r="D38" s="16" t="s">
        <v>55</v>
      </c>
    </row>
    <row r="39" spans="1:4" x14ac:dyDescent="0.2">
      <c r="A39" s="14" t="s">
        <v>25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26</v>
      </c>
      <c r="B41" s="27"/>
      <c r="C41" s="27"/>
      <c r="D41" s="11"/>
    </row>
    <row r="42" spans="1:4" x14ac:dyDescent="0.2">
      <c r="A42" s="14" t="s">
        <v>27</v>
      </c>
      <c r="B42" s="27"/>
      <c r="C42" s="27"/>
      <c r="D42" s="16"/>
    </row>
    <row r="43" spans="1:4" ht="17" x14ac:dyDescent="0.2">
      <c r="A43" s="14" t="s">
        <v>28</v>
      </c>
      <c r="B43" s="27">
        <v>166.75200000000001</v>
      </c>
      <c r="C43" s="27"/>
      <c r="D43" s="16" t="s">
        <v>55</v>
      </c>
    </row>
    <row r="44" spans="1:4" x14ac:dyDescent="0.2">
      <c r="A44" s="1" t="s">
        <v>29</v>
      </c>
      <c r="B44" s="27"/>
      <c r="C44" s="27"/>
      <c r="D44" s="16"/>
    </row>
    <row r="45" spans="1:4" ht="17" x14ac:dyDescent="0.2">
      <c r="A45" s="44" t="s">
        <v>57</v>
      </c>
      <c r="B45" s="27">
        <v>625.86599999999999</v>
      </c>
      <c r="C45" s="27"/>
      <c r="D45" s="16" t="s">
        <v>55</v>
      </c>
    </row>
    <row r="46" spans="1:4" ht="17" x14ac:dyDescent="0.2">
      <c r="A46" s="44" t="s">
        <v>58</v>
      </c>
      <c r="B46" s="27">
        <v>1075.336</v>
      </c>
      <c r="C46" s="27"/>
      <c r="D46" s="16" t="s">
        <v>55</v>
      </c>
    </row>
    <row r="47" spans="1:4" x14ac:dyDescent="0.2">
      <c r="A47" s="14"/>
      <c r="B47" s="27"/>
      <c r="C47" s="27"/>
      <c r="D47" s="11"/>
    </row>
    <row r="48" spans="1:4" x14ac:dyDescent="0.2">
      <c r="A48" s="14" t="s">
        <v>30</v>
      </c>
      <c r="B48" s="27"/>
      <c r="C48" s="27"/>
      <c r="D48" s="16"/>
    </row>
    <row r="49" spans="1:4" x14ac:dyDescent="0.2">
      <c r="A49" s="14" t="s">
        <v>31</v>
      </c>
      <c r="B49" s="27"/>
      <c r="C49" s="27"/>
      <c r="D49" s="11"/>
    </row>
    <row r="50" spans="1:4" x14ac:dyDescent="0.2">
      <c r="A50" s="14" t="s">
        <v>32</v>
      </c>
      <c r="B50" s="27"/>
      <c r="C50" s="27"/>
      <c r="D50" s="16"/>
    </row>
    <row r="51" spans="1:4" ht="17" x14ac:dyDescent="0.2">
      <c r="A51" s="14" t="s">
        <v>33</v>
      </c>
      <c r="B51" s="27">
        <v>14052.777</v>
      </c>
      <c r="C51" s="27"/>
      <c r="D51" s="16" t="s">
        <v>55</v>
      </c>
    </row>
    <row r="52" spans="1:4" x14ac:dyDescent="0.2">
      <c r="A52" s="14"/>
      <c r="B52" s="27"/>
      <c r="C52" s="27"/>
      <c r="D52" s="11"/>
    </row>
    <row r="53" spans="1:4" ht="17" x14ac:dyDescent="0.2">
      <c r="A53" s="14" t="s">
        <v>34</v>
      </c>
      <c r="B53" s="27">
        <v>426.53899999999999</v>
      </c>
      <c r="C53" s="27"/>
      <c r="D53" s="16" t="s">
        <v>55</v>
      </c>
    </row>
    <row r="54" spans="1:4" x14ac:dyDescent="0.2">
      <c r="A54" s="14"/>
      <c r="B54" s="27"/>
      <c r="C54" s="27"/>
      <c r="D54" s="11"/>
    </row>
    <row r="55" spans="1:4" x14ac:dyDescent="0.2">
      <c r="A55" s="14" t="s">
        <v>35</v>
      </c>
      <c r="B55" s="27">
        <f>SUM(B38:B53)</f>
        <v>16334.864000000001</v>
      </c>
      <c r="C55" s="27"/>
      <c r="D55" s="11"/>
    </row>
    <row r="56" spans="1:4" x14ac:dyDescent="0.2">
      <c r="A56" s="28"/>
      <c r="B56" s="29"/>
      <c r="C56" s="29"/>
      <c r="D56" s="30"/>
    </row>
    <row r="57" spans="1:4" x14ac:dyDescent="0.2">
      <c r="A57" s="31" t="s">
        <v>16</v>
      </c>
      <c r="B57" s="32">
        <f>B34+B55</f>
        <v>14938.656000000001</v>
      </c>
      <c r="C57" s="32"/>
      <c r="D57" s="33"/>
    </row>
    <row r="58" spans="1:4" x14ac:dyDescent="0.2">
      <c r="B58" s="10"/>
      <c r="C58" s="10"/>
      <c r="D58" s="11"/>
    </row>
    <row r="59" spans="1:4" x14ac:dyDescent="0.2">
      <c r="B59" s="3"/>
      <c r="C59" s="3"/>
      <c r="D59" s="10"/>
    </row>
    <row r="60" spans="1:4" x14ac:dyDescent="0.2">
      <c r="A60" s="34" t="s">
        <v>36</v>
      </c>
      <c r="B60" s="35">
        <f>ROUND((B22/B32),1)</f>
        <v>3.1</v>
      </c>
      <c r="C60" s="45"/>
      <c r="D60" s="10"/>
    </row>
    <row r="61" spans="1:4" x14ac:dyDescent="0.2">
      <c r="A61" s="34" t="s">
        <v>37</v>
      </c>
      <c r="B61" s="46" t="s">
        <v>59</v>
      </c>
      <c r="C61" s="47"/>
      <c r="D61" s="10"/>
    </row>
    <row r="62" spans="1:4" x14ac:dyDescent="0.2">
      <c r="A62" s="34" t="s">
        <v>38</v>
      </c>
      <c r="B62" s="35">
        <f>ROUND((B22/B57),1)</f>
        <v>10.4</v>
      </c>
      <c r="C62" s="45"/>
      <c r="D62" s="10"/>
    </row>
    <row r="65" spans="1:4" x14ac:dyDescent="0.2">
      <c r="A65" s="7" t="s">
        <v>39</v>
      </c>
      <c r="B65" s="8"/>
      <c r="C65" s="8"/>
      <c r="D65" s="9"/>
    </row>
    <row r="66" spans="1:4" x14ac:dyDescent="0.2">
      <c r="D66" s="10"/>
    </row>
    <row r="67" spans="1:4" x14ac:dyDescent="0.2">
      <c r="A67" s="14" t="s">
        <v>60</v>
      </c>
    </row>
    <row r="68" spans="1:4" x14ac:dyDescent="0.2">
      <c r="A68" s="14" t="s">
        <v>61</v>
      </c>
    </row>
    <row r="69" spans="1:4" x14ac:dyDescent="0.2">
      <c r="A69" s="14" t="s">
        <v>62</v>
      </c>
    </row>
    <row r="70" spans="1:4" x14ac:dyDescent="0.2">
      <c r="A70" s="14" t="s">
        <v>63</v>
      </c>
    </row>
    <row r="71" spans="1:4" x14ac:dyDescent="0.2">
      <c r="A71" t="s">
        <v>64</v>
      </c>
    </row>
    <row r="72" spans="1:4" x14ac:dyDescent="0.2">
      <c r="A72" t="s">
        <v>65</v>
      </c>
    </row>
    <row r="73" spans="1:4" x14ac:dyDescent="0.2">
      <c r="A73" t="s">
        <v>66</v>
      </c>
    </row>
    <row r="74" spans="1:4" x14ac:dyDescent="0.2">
      <c r="A74" t="s">
        <v>67</v>
      </c>
      <c r="D74" s="11"/>
    </row>
    <row r="75" spans="1:4" x14ac:dyDescent="0.2">
      <c r="D75" s="11"/>
    </row>
    <row r="76" spans="1:4" x14ac:dyDescent="0.2">
      <c r="A76" s="36"/>
      <c r="B76" s="36"/>
      <c r="C76" s="36"/>
      <c r="D76" s="9"/>
    </row>
    <row r="77" spans="1:4" x14ac:dyDescent="0.2">
      <c r="D77" s="37"/>
    </row>
    <row r="78" spans="1:4" x14ac:dyDescent="0.2">
      <c r="D78" s="37"/>
    </row>
    <row r="79" spans="1:4" x14ac:dyDescent="0.2">
      <c r="B79" s="3" t="s">
        <v>3</v>
      </c>
      <c r="C79" s="3" t="s">
        <v>51</v>
      </c>
    </row>
    <row r="80" spans="1:4" x14ac:dyDescent="0.2">
      <c r="B80" s="3"/>
      <c r="C80" s="3"/>
    </row>
    <row r="81" spans="1:4" x14ac:dyDescent="0.2">
      <c r="B81" s="5" t="s">
        <v>5</v>
      </c>
      <c r="C81" s="5" t="s">
        <v>5</v>
      </c>
    </row>
    <row r="82" spans="1:4" x14ac:dyDescent="0.2">
      <c r="B82" s="5"/>
      <c r="C82" s="5"/>
    </row>
    <row r="83" spans="1:4" x14ac:dyDescent="0.2">
      <c r="B83" s="38">
        <v>45303</v>
      </c>
      <c r="C83" s="38">
        <v>45303</v>
      </c>
    </row>
    <row r="84" spans="1:4" x14ac:dyDescent="0.2">
      <c r="A84" s="2" t="s">
        <v>18</v>
      </c>
      <c r="B84" s="5"/>
      <c r="C84" s="5"/>
    </row>
    <row r="85" spans="1:4" x14ac:dyDescent="0.2">
      <c r="A85" s="39">
        <f>A12</f>
        <v>0.78417999999999999</v>
      </c>
      <c r="B85" s="5"/>
      <c r="C85" s="5"/>
      <c r="D85" s="11" t="s">
        <v>52</v>
      </c>
    </row>
    <row r="87" spans="1:4" ht="34" x14ac:dyDescent="0.2">
      <c r="A87" s="14" t="s">
        <v>46</v>
      </c>
      <c r="B87" s="15">
        <f>C87*A85</f>
        <v>2681.8955999999998</v>
      </c>
      <c r="C87" s="15">
        <v>3420</v>
      </c>
      <c r="D87" s="16" t="s">
        <v>68</v>
      </c>
    </row>
    <row r="88" spans="1:4" ht="34" x14ac:dyDescent="0.2">
      <c r="A88" s="14" t="s">
        <v>69</v>
      </c>
      <c r="B88" s="15">
        <f>C88*A85</f>
        <v>-131683.4265</v>
      </c>
      <c r="C88" s="15">
        <v>-167925</v>
      </c>
      <c r="D88" s="16" t="s">
        <v>68</v>
      </c>
    </row>
    <row r="89" spans="1:4" x14ac:dyDescent="0.2">
      <c r="A89" t="s">
        <v>48</v>
      </c>
      <c r="B89" s="29"/>
      <c r="C89" s="29"/>
      <c r="D89" s="16"/>
    </row>
    <row r="90" spans="1:4" x14ac:dyDescent="0.2">
      <c r="A90" s="2" t="s">
        <v>14</v>
      </c>
      <c r="B90" s="40">
        <f>SUM(B87:B89)</f>
        <v>-129001.5309</v>
      </c>
      <c r="C90" s="40">
        <f>SUM(C87:C89)</f>
        <v>-164505</v>
      </c>
    </row>
    <row r="93" spans="1:4" x14ac:dyDescent="0.2">
      <c r="A93" s="41" t="s">
        <v>49</v>
      </c>
    </row>
    <row r="97" spans="2:10" x14ac:dyDescent="0.2">
      <c r="F97" s="16"/>
      <c r="G97" s="16"/>
      <c r="H97" s="16"/>
      <c r="I97" s="16"/>
      <c r="J97" s="16"/>
    </row>
    <row r="100" spans="2:10" x14ac:dyDescent="0.2">
      <c r="B100" s="42"/>
      <c r="C100" s="42"/>
    </row>
    <row r="101" spans="2:10" x14ac:dyDescent="0.2">
      <c r="B101" s="42"/>
      <c r="C101" s="42"/>
    </row>
  </sheetData>
  <sheetProtection algorithmName="SHA-512" hashValue="DdOEcihv/79w0HWI8NCTvEp1is4S5VoqCU4lJp5iV+kwkqzq7MQOjbLKhYf3pq3rkVatl+UlUFy9GAMXW6U4gA==" saltValue="xJsmWqt21onPwB7Qrnrz0Q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6796F-22C9-A44C-9B44-F54C963871C7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v>9900</v>
      </c>
      <c r="C12" s="16" t="s">
        <v>72</v>
      </c>
    </row>
    <row r="13" spans="1:3" x14ac:dyDescent="0.2">
      <c r="A13" s="14"/>
      <c r="B13" s="15"/>
      <c r="C13" s="16"/>
    </row>
    <row r="14" spans="1:3" ht="34" x14ac:dyDescent="0.2">
      <c r="A14" s="14" t="s">
        <v>10</v>
      </c>
      <c r="B14" s="17">
        <v>1000</v>
      </c>
      <c r="C14" s="16" t="s">
        <v>73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10900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13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74</v>
      </c>
      <c r="B21" s="15">
        <f>-B86</f>
        <v>-4911.6949999999997</v>
      </c>
      <c r="C21" s="16" t="s">
        <v>75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15</v>
      </c>
      <c r="B24" s="20">
        <f>B16-B86</f>
        <v>5988.3050000000003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16</v>
      </c>
      <c r="B27" s="7"/>
      <c r="C27" s="22"/>
    </row>
    <row r="28" spans="1:3" x14ac:dyDescent="0.2">
      <c r="A28" s="2" t="s">
        <v>17</v>
      </c>
      <c r="B28" s="3"/>
      <c r="C28" s="23"/>
    </row>
    <row r="29" spans="1:3" x14ac:dyDescent="0.2">
      <c r="A29" s="12">
        <v>45410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18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34" x14ac:dyDescent="0.2">
      <c r="A34" s="14" t="s">
        <v>19</v>
      </c>
      <c r="B34" s="27">
        <v>95959.379000000001</v>
      </c>
      <c r="C34" s="16" t="s">
        <v>75</v>
      </c>
    </row>
    <row r="35" spans="1:3" x14ac:dyDescent="0.2">
      <c r="A35" s="14" t="s">
        <v>21</v>
      </c>
      <c r="B35" s="27"/>
      <c r="C35" s="16"/>
    </row>
    <row r="36" spans="1:3" ht="34" x14ac:dyDescent="0.2">
      <c r="A36" s="1" t="s">
        <v>22</v>
      </c>
      <c r="B36" s="27">
        <v>1311.1590000000001</v>
      </c>
      <c r="C36" s="16" t="s">
        <v>75</v>
      </c>
    </row>
    <row r="37" spans="1:3" x14ac:dyDescent="0.2">
      <c r="A37" s="14"/>
      <c r="B37" s="27"/>
      <c r="C37" s="11"/>
    </row>
    <row r="38" spans="1:3" x14ac:dyDescent="0.2">
      <c r="A38" s="1" t="s">
        <v>23</v>
      </c>
      <c r="B38" s="27"/>
      <c r="C38" s="11"/>
    </row>
    <row r="39" spans="1:3" x14ac:dyDescent="0.2">
      <c r="A39" s="14"/>
      <c r="B39" s="27"/>
      <c r="C39" s="11"/>
    </row>
    <row r="40" spans="1:3" ht="34" x14ac:dyDescent="0.2">
      <c r="A40" s="14" t="s">
        <v>24</v>
      </c>
      <c r="B40" s="27">
        <v>-40.85</v>
      </c>
      <c r="C40" s="16" t="s">
        <v>75</v>
      </c>
    </row>
    <row r="41" spans="1:3" x14ac:dyDescent="0.2">
      <c r="A41" s="14" t="s">
        <v>25</v>
      </c>
      <c r="B41" s="27"/>
      <c r="C41" s="11"/>
    </row>
    <row r="42" spans="1:3" x14ac:dyDescent="0.2">
      <c r="A42" s="14"/>
      <c r="B42" s="27"/>
      <c r="C42" s="11"/>
    </row>
    <row r="43" spans="1:3" x14ac:dyDescent="0.2">
      <c r="A43" s="14" t="s">
        <v>26</v>
      </c>
      <c r="B43" s="27"/>
      <c r="C43" s="11"/>
    </row>
    <row r="44" spans="1:3" x14ac:dyDescent="0.2">
      <c r="A44" s="14" t="s">
        <v>27</v>
      </c>
      <c r="B44" s="27"/>
      <c r="C44" s="16"/>
    </row>
    <row r="45" spans="1:3" x14ac:dyDescent="0.2">
      <c r="A45" s="14" t="s">
        <v>28</v>
      </c>
      <c r="B45" s="27"/>
      <c r="C45" s="11"/>
    </row>
    <row r="46" spans="1:3" x14ac:dyDescent="0.2">
      <c r="A46" s="14" t="s">
        <v>29</v>
      </c>
      <c r="B46" s="27"/>
      <c r="C46" s="11"/>
    </row>
    <row r="47" spans="1:3" x14ac:dyDescent="0.2">
      <c r="A47" s="14"/>
      <c r="B47" s="27"/>
      <c r="C47" s="11"/>
    </row>
    <row r="48" spans="1:3" x14ac:dyDescent="0.2">
      <c r="A48" s="14" t="s">
        <v>30</v>
      </c>
      <c r="B48" s="27"/>
      <c r="C48" s="16"/>
    </row>
    <row r="49" spans="1:3" x14ac:dyDescent="0.2">
      <c r="A49" s="14" t="s">
        <v>31</v>
      </c>
      <c r="B49" s="27"/>
      <c r="C49" s="11"/>
    </row>
    <row r="50" spans="1:3" x14ac:dyDescent="0.2">
      <c r="A50" s="14" t="s">
        <v>32</v>
      </c>
      <c r="B50" s="27"/>
      <c r="C50" s="16"/>
    </row>
    <row r="51" spans="1:3" x14ac:dyDescent="0.2">
      <c r="A51" s="14" t="s">
        <v>33</v>
      </c>
      <c r="B51" s="27"/>
      <c r="C51" s="16"/>
    </row>
    <row r="52" spans="1:3" x14ac:dyDescent="0.2">
      <c r="A52" s="14"/>
      <c r="B52" s="27"/>
      <c r="C52" s="11"/>
    </row>
    <row r="53" spans="1:3" ht="34" x14ac:dyDescent="0.2">
      <c r="A53" s="14" t="s">
        <v>34</v>
      </c>
      <c r="B53" s="27">
        <v>30.977</v>
      </c>
      <c r="C53" s="16" t="s">
        <v>75</v>
      </c>
    </row>
    <row r="54" spans="1:3" x14ac:dyDescent="0.2">
      <c r="A54" s="14"/>
      <c r="B54" s="27"/>
      <c r="C54" s="11"/>
    </row>
    <row r="55" spans="1:3" x14ac:dyDescent="0.2">
      <c r="A55" s="14" t="s">
        <v>35</v>
      </c>
      <c r="B55" s="27">
        <f>SUM(B40:B53)</f>
        <v>-9.8730000000000011</v>
      </c>
      <c r="C55" s="11"/>
    </row>
    <row r="56" spans="1:3" x14ac:dyDescent="0.2">
      <c r="A56" s="28"/>
      <c r="B56" s="29"/>
      <c r="C56" s="30"/>
    </row>
    <row r="57" spans="1:3" x14ac:dyDescent="0.2">
      <c r="A57" s="31" t="s">
        <v>16</v>
      </c>
      <c r="B57" s="32">
        <f>B36+B55</f>
        <v>1301.2860000000001</v>
      </c>
      <c r="C57" s="33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36</v>
      </c>
      <c r="B60" s="35">
        <f>ROUND((B24/B34),1)</f>
        <v>0.1</v>
      </c>
      <c r="C60" s="10"/>
    </row>
    <row r="61" spans="1:3" x14ac:dyDescent="0.2">
      <c r="A61" s="34" t="s">
        <v>37</v>
      </c>
      <c r="B61" s="35">
        <f>ROUND((B24/B36),1)</f>
        <v>4.5999999999999996</v>
      </c>
      <c r="C61" s="10"/>
    </row>
    <row r="62" spans="1:3" x14ac:dyDescent="0.2">
      <c r="A62" s="34" t="s">
        <v>38</v>
      </c>
      <c r="B62" s="35">
        <f>ROUND((B24/B57),1)</f>
        <v>4.5999999999999996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76</v>
      </c>
    </row>
    <row r="68" spans="1:3" x14ac:dyDescent="0.2">
      <c r="A68" t="s">
        <v>77</v>
      </c>
    </row>
    <row r="69" spans="1:3" x14ac:dyDescent="0.2">
      <c r="A69" s="14" t="s">
        <v>78</v>
      </c>
    </row>
    <row r="70" spans="1:3" x14ac:dyDescent="0.2">
      <c r="A70" t="s">
        <v>79</v>
      </c>
      <c r="C70" s="11"/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8">
        <v>45410</v>
      </c>
    </row>
    <row r="80" spans="1:3" x14ac:dyDescent="0.2">
      <c r="A80" s="2" t="s">
        <v>18</v>
      </c>
      <c r="B80" s="5"/>
    </row>
    <row r="81" spans="1:9" x14ac:dyDescent="0.2">
      <c r="A81" s="39"/>
      <c r="B81" s="5"/>
    </row>
    <row r="83" spans="1:9" ht="34" x14ac:dyDescent="0.2">
      <c r="A83" s="14" t="s">
        <v>46</v>
      </c>
      <c r="B83" s="15">
        <v>4911.6949999999997</v>
      </c>
      <c r="C83" s="16" t="s">
        <v>75</v>
      </c>
    </row>
    <row r="84" spans="1:9" x14ac:dyDescent="0.2">
      <c r="A84" s="14" t="s">
        <v>47</v>
      </c>
      <c r="B84" s="15"/>
      <c r="C84" s="16"/>
    </row>
    <row r="85" spans="1:9" x14ac:dyDescent="0.2">
      <c r="A85" t="s">
        <v>48</v>
      </c>
      <c r="B85" s="29"/>
      <c r="C85" s="16"/>
    </row>
    <row r="86" spans="1:9" x14ac:dyDescent="0.2">
      <c r="A86" s="1" t="s">
        <v>46</v>
      </c>
      <c r="B86" s="40">
        <f>SUM(B83:B85)</f>
        <v>4911.6949999999997</v>
      </c>
    </row>
    <row r="89" spans="1:9" x14ac:dyDescent="0.2">
      <c r="A89" s="41" t="s">
        <v>49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2"/>
    </row>
    <row r="97" spans="2:2" x14ac:dyDescent="0.2">
      <c r="B97" s="42"/>
    </row>
  </sheetData>
  <sheetProtection algorithmName="SHA-512" hashValue="a+CK4v8EehaN2p6Xs0YEZNRfJOJOVYC+K/5rpdNjIMFPfIgW8+Vpty5a7lXH3h7CXeqRKyjTql8wlVOMRxKi7A==" saltValue="UJTt2DmOKLOF7iJwoPeE8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3983E-7CAB-014F-AA1C-4C5A0D18F371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80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45442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2971</v>
      </c>
      <c r="C12" s="16" t="s">
        <v>81</v>
      </c>
    </row>
    <row r="13" spans="1:3" x14ac:dyDescent="0.2">
      <c r="A13" s="14"/>
      <c r="B13" s="15"/>
      <c r="C13" s="16"/>
    </row>
    <row r="14" spans="1:3" ht="17" x14ac:dyDescent="0.2">
      <c r="A14" s="14" t="s">
        <v>87</v>
      </c>
      <c r="B14" s="17">
        <v>867</v>
      </c>
      <c r="C14" s="16" t="s">
        <v>81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3838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82</v>
      </c>
      <c r="B20" s="15">
        <f>-B85</f>
        <v>-770</v>
      </c>
      <c r="C20" s="16" t="s">
        <v>81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B16-B85</f>
        <v>3068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45016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1600</v>
      </c>
      <c r="C33" s="16" t="s">
        <v>83</v>
      </c>
    </row>
    <row r="34" spans="1:3" x14ac:dyDescent="0.2">
      <c r="A34" s="14" t="s">
        <v>21</v>
      </c>
      <c r="B34" s="27"/>
      <c r="C34" s="16"/>
    </row>
    <row r="35" spans="1:3" ht="17" x14ac:dyDescent="0.2">
      <c r="A35" s="1" t="s">
        <v>22</v>
      </c>
      <c r="B35" s="27">
        <v>680</v>
      </c>
      <c r="C35" s="16" t="s">
        <v>83</v>
      </c>
    </row>
    <row r="36" spans="1:3" x14ac:dyDescent="0.2">
      <c r="A36" s="14"/>
      <c r="B36" s="27"/>
      <c r="C36" s="11"/>
    </row>
    <row r="37" spans="1:3" x14ac:dyDescent="0.2">
      <c r="A37" s="1" t="s">
        <v>23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24</v>
      </c>
      <c r="B39" s="27"/>
      <c r="C39" s="16"/>
    </row>
    <row r="40" spans="1:3" x14ac:dyDescent="0.2">
      <c r="A40" s="14" t="s">
        <v>25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 t="s">
        <v>27</v>
      </c>
      <c r="B43" s="27"/>
      <c r="C43" s="16"/>
    </row>
    <row r="44" spans="1:3" x14ac:dyDescent="0.2">
      <c r="A44" s="14" t="s">
        <v>28</v>
      </c>
      <c r="B44" s="27"/>
      <c r="C44" s="11"/>
    </row>
    <row r="45" spans="1:3" x14ac:dyDescent="0.2">
      <c r="A45" s="14" t="s">
        <v>29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30</v>
      </c>
      <c r="B47" s="27"/>
      <c r="C47" s="16"/>
    </row>
    <row r="48" spans="1:3" x14ac:dyDescent="0.2">
      <c r="A48" s="14" t="s">
        <v>31</v>
      </c>
      <c r="B48" s="27"/>
      <c r="C48" s="11"/>
    </row>
    <row r="49" spans="1:3" x14ac:dyDescent="0.2">
      <c r="A49" s="14" t="s">
        <v>32</v>
      </c>
      <c r="B49" s="27"/>
      <c r="C49" s="16"/>
    </row>
    <row r="50" spans="1:3" ht="17" x14ac:dyDescent="0.2">
      <c r="A50" s="14" t="s">
        <v>33</v>
      </c>
      <c r="B50" s="27">
        <v>133.43600000000001</v>
      </c>
      <c r="C50" s="16" t="s">
        <v>88</v>
      </c>
    </row>
    <row r="51" spans="1:3" x14ac:dyDescent="0.2">
      <c r="A51" s="14"/>
      <c r="B51" s="27"/>
      <c r="C51" s="11"/>
    </row>
    <row r="52" spans="1:3" x14ac:dyDescent="0.2">
      <c r="A52" s="14" t="s">
        <v>34</v>
      </c>
      <c r="B52" s="27"/>
      <c r="C52" s="16"/>
    </row>
    <row r="53" spans="1:3" x14ac:dyDescent="0.2">
      <c r="A53" s="14"/>
      <c r="B53" s="27"/>
      <c r="C53" s="11"/>
    </row>
    <row r="54" spans="1:3" x14ac:dyDescent="0.2">
      <c r="A54" s="14" t="s">
        <v>35</v>
      </c>
      <c r="B54" s="27">
        <f>SUM(B39:B52)</f>
        <v>133.43600000000001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16</v>
      </c>
      <c r="B56" s="32">
        <f>B35+B54</f>
        <v>813.43600000000004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36</v>
      </c>
      <c r="B59" s="35">
        <f>ROUND((B23/B33),1)</f>
        <v>1.9</v>
      </c>
      <c r="C59" s="10"/>
    </row>
    <row r="60" spans="1:3" x14ac:dyDescent="0.2">
      <c r="A60" s="34" t="s">
        <v>37</v>
      </c>
      <c r="B60" s="35">
        <f>ROUND((B23/B35),1)</f>
        <v>4.5</v>
      </c>
      <c r="C60" s="10"/>
    </row>
    <row r="61" spans="1:3" x14ac:dyDescent="0.2">
      <c r="A61" s="34" t="s">
        <v>38</v>
      </c>
      <c r="B61" s="35">
        <f>ROUND((B23/B56),1)</f>
        <v>3.8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89</v>
      </c>
    </row>
    <row r="67" spans="1:3" x14ac:dyDescent="0.2">
      <c r="A67" s="14" t="s">
        <v>84</v>
      </c>
    </row>
    <row r="68" spans="1:3" x14ac:dyDescent="0.2">
      <c r="A68" t="s">
        <v>85</v>
      </c>
    </row>
    <row r="69" spans="1:3" x14ac:dyDescent="0.2">
      <c r="A69" t="s">
        <v>86</v>
      </c>
      <c r="C69" s="11"/>
    </row>
    <row r="70" spans="1:3" x14ac:dyDescent="0.2">
      <c r="C70" s="11"/>
    </row>
    <row r="71" spans="1:3" x14ac:dyDescent="0.2">
      <c r="A71" s="36"/>
      <c r="B71" s="36"/>
      <c r="C71" s="9"/>
    </row>
    <row r="72" spans="1:3" x14ac:dyDescent="0.2">
      <c r="C72" s="37"/>
    </row>
    <row r="73" spans="1:3" x14ac:dyDescent="0.2">
      <c r="C73" s="37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8">
        <v>45442</v>
      </c>
    </row>
    <row r="79" spans="1:3" x14ac:dyDescent="0.2">
      <c r="A79" s="2" t="s">
        <v>18</v>
      </c>
      <c r="B79" s="5"/>
    </row>
    <row r="80" spans="1:3" x14ac:dyDescent="0.2">
      <c r="A80" s="39"/>
      <c r="B80" s="5"/>
    </row>
    <row r="82" spans="1:9" ht="17" x14ac:dyDescent="0.2">
      <c r="A82" s="14" t="s">
        <v>46</v>
      </c>
      <c r="B82" s="15">
        <v>770</v>
      </c>
      <c r="C82" s="16" t="s">
        <v>81</v>
      </c>
    </row>
    <row r="83" spans="1:9" x14ac:dyDescent="0.2">
      <c r="A83" s="14" t="s">
        <v>47</v>
      </c>
      <c r="B83" s="15"/>
      <c r="C83" s="16"/>
    </row>
    <row r="84" spans="1:9" x14ac:dyDescent="0.2">
      <c r="A84" t="s">
        <v>48</v>
      </c>
      <c r="B84" s="29"/>
      <c r="C84" s="16"/>
    </row>
    <row r="85" spans="1:9" x14ac:dyDescent="0.2">
      <c r="A85" s="2" t="s">
        <v>82</v>
      </c>
      <c r="B85" s="40">
        <f>SUM(B82:B84)</f>
        <v>770</v>
      </c>
    </row>
    <row r="88" spans="1:9" x14ac:dyDescent="0.2">
      <c r="A88" s="41" t="s">
        <v>49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42"/>
    </row>
    <row r="96" spans="1:9" x14ac:dyDescent="0.2">
      <c r="B96" s="42"/>
    </row>
  </sheetData>
  <sheetProtection algorithmName="SHA-512" hashValue="EjiMp4o4ZpKEtK/CRzAH6Cp6GTY4KxMw2djXsECD3g7AE1O6i28F1T24loX0ihl2C9+pJSAGf7graMMJCVqg3w==" saltValue="dNqJXgeuVxP4cu2wAwB4zg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2768-F8E8-1B4F-89DA-37997C3E6313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2" t="s">
        <v>90</v>
      </c>
      <c r="C1" s="2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91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45567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92</v>
      </c>
      <c r="B11" s="10"/>
      <c r="C11" s="10"/>
      <c r="D11" s="11"/>
    </row>
    <row r="12" spans="1:4" x14ac:dyDescent="0.2">
      <c r="A12" s="48">
        <v>0.83281000000000005</v>
      </c>
      <c r="B12" s="10"/>
      <c r="C12" s="10"/>
      <c r="D12" s="11" t="s">
        <v>93</v>
      </c>
    </row>
    <row r="13" spans="1:4" x14ac:dyDescent="0.2">
      <c r="A13" s="13"/>
      <c r="B13" s="10"/>
      <c r="C13" s="10"/>
      <c r="D13" s="11"/>
    </row>
    <row r="14" spans="1:4" ht="17" x14ac:dyDescent="0.2">
      <c r="A14" s="14" t="s">
        <v>53</v>
      </c>
      <c r="B14" s="15">
        <f>C14*A12</f>
        <v>17088.428390000001</v>
      </c>
      <c r="C14" s="15">
        <v>20519</v>
      </c>
      <c r="D14" s="16" t="s">
        <v>100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8" t="s">
        <v>13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17" x14ac:dyDescent="0.2">
      <c r="A19" s="14" t="s">
        <v>82</v>
      </c>
      <c r="B19" s="15">
        <f>-B84</f>
        <v>-6847.3638200000005</v>
      </c>
      <c r="C19" s="15"/>
      <c r="D19" s="16" t="s">
        <v>94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9" t="s">
        <v>15</v>
      </c>
      <c r="B22" s="20">
        <f>B14-B84</f>
        <v>10241.06457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16</v>
      </c>
      <c r="B25" s="7"/>
      <c r="C25" s="7"/>
      <c r="D25" s="22"/>
    </row>
    <row r="26" spans="1:4" x14ac:dyDescent="0.2">
      <c r="A26" s="2" t="s">
        <v>17</v>
      </c>
      <c r="B26" s="3"/>
      <c r="C26" s="3"/>
      <c r="D26" s="23"/>
    </row>
    <row r="27" spans="1:4" x14ac:dyDescent="0.2">
      <c r="A27" s="12">
        <v>45291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18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17" x14ac:dyDescent="0.2">
      <c r="A32" s="14" t="s">
        <v>19</v>
      </c>
      <c r="B32" s="27">
        <v>26391.989000000001</v>
      </c>
      <c r="C32" s="27"/>
      <c r="D32" s="16" t="s">
        <v>95</v>
      </c>
    </row>
    <row r="33" spans="1:4" x14ac:dyDescent="0.2">
      <c r="A33" s="14" t="s">
        <v>21</v>
      </c>
      <c r="B33" s="27"/>
      <c r="C33" s="27"/>
      <c r="D33" s="16"/>
    </row>
    <row r="34" spans="1:4" ht="17" x14ac:dyDescent="0.2">
      <c r="A34" s="1" t="s">
        <v>22</v>
      </c>
      <c r="B34" s="27">
        <v>2785.8530000000001</v>
      </c>
      <c r="C34" s="27"/>
      <c r="D34" s="16" t="s">
        <v>95</v>
      </c>
    </row>
    <row r="35" spans="1:4" x14ac:dyDescent="0.2">
      <c r="A35" s="14"/>
      <c r="B35" s="27"/>
      <c r="C35" s="27"/>
      <c r="D35" s="11"/>
    </row>
    <row r="36" spans="1:4" x14ac:dyDescent="0.2">
      <c r="A36" s="1" t="s">
        <v>23</v>
      </c>
      <c r="B36" s="27"/>
      <c r="C36" s="27"/>
      <c r="D36" s="11"/>
    </row>
    <row r="37" spans="1:4" x14ac:dyDescent="0.2">
      <c r="A37" s="14"/>
      <c r="B37" s="27"/>
      <c r="C37" s="27"/>
      <c r="D37" s="11"/>
    </row>
    <row r="38" spans="1:4" x14ac:dyDescent="0.2">
      <c r="A38" s="14" t="s">
        <v>24</v>
      </c>
      <c r="B38" s="27"/>
      <c r="C38" s="27"/>
      <c r="D38" s="16"/>
    </row>
    <row r="39" spans="1:4" x14ac:dyDescent="0.2">
      <c r="A39" s="14" t="s">
        <v>25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26</v>
      </c>
      <c r="B41" s="27"/>
      <c r="C41" s="27"/>
      <c r="D41" s="11"/>
    </row>
    <row r="42" spans="1:4" x14ac:dyDescent="0.2">
      <c r="A42" s="14" t="s">
        <v>27</v>
      </c>
      <c r="B42" s="27"/>
      <c r="C42" s="27"/>
      <c r="D42" s="16"/>
    </row>
    <row r="43" spans="1:4" x14ac:dyDescent="0.2">
      <c r="A43" s="14" t="s">
        <v>28</v>
      </c>
      <c r="B43" s="27"/>
      <c r="C43" s="27"/>
      <c r="D43" s="11"/>
    </row>
    <row r="44" spans="1:4" x14ac:dyDescent="0.2">
      <c r="A44" s="14" t="s">
        <v>29</v>
      </c>
      <c r="B44" s="27"/>
      <c r="C44" s="27"/>
      <c r="D44" s="11"/>
    </row>
    <row r="45" spans="1:4" x14ac:dyDescent="0.2">
      <c r="A45" s="14"/>
      <c r="B45" s="27"/>
      <c r="C45" s="27"/>
      <c r="D45" s="11"/>
    </row>
    <row r="46" spans="1:4" x14ac:dyDescent="0.2">
      <c r="A46" s="14" t="s">
        <v>30</v>
      </c>
      <c r="B46" s="27"/>
      <c r="C46" s="27"/>
      <c r="D46" s="16"/>
    </row>
    <row r="47" spans="1:4" x14ac:dyDescent="0.2">
      <c r="A47" s="14" t="s">
        <v>31</v>
      </c>
      <c r="B47" s="27"/>
      <c r="C47" s="27"/>
      <c r="D47" s="11"/>
    </row>
    <row r="48" spans="1:4" x14ac:dyDescent="0.2">
      <c r="A48" s="14" t="s">
        <v>32</v>
      </c>
      <c r="B48" s="27"/>
      <c r="C48" s="27"/>
      <c r="D48" s="16"/>
    </row>
    <row r="49" spans="1:4" x14ac:dyDescent="0.2">
      <c r="A49" s="14" t="s">
        <v>33</v>
      </c>
      <c r="B49" s="27"/>
      <c r="C49" s="27"/>
      <c r="D49" s="16"/>
    </row>
    <row r="50" spans="1:4" x14ac:dyDescent="0.2">
      <c r="A50" s="14"/>
      <c r="B50" s="27"/>
      <c r="C50" s="27"/>
      <c r="D50" s="11"/>
    </row>
    <row r="51" spans="1:4" ht="17" x14ac:dyDescent="0.2">
      <c r="A51" s="14" t="s">
        <v>34</v>
      </c>
      <c r="B51" s="27">
        <v>6.7709999999999999</v>
      </c>
      <c r="C51" s="27"/>
      <c r="D51" s="16" t="s">
        <v>95</v>
      </c>
    </row>
    <row r="52" spans="1:4" x14ac:dyDescent="0.2">
      <c r="A52" s="14"/>
      <c r="B52" s="27"/>
      <c r="C52" s="27"/>
      <c r="D52" s="11"/>
    </row>
    <row r="53" spans="1:4" x14ac:dyDescent="0.2">
      <c r="A53" s="14" t="s">
        <v>35</v>
      </c>
      <c r="B53" s="27">
        <f>SUM(B38:B51)</f>
        <v>6.7709999999999999</v>
      </c>
      <c r="C53" s="27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16</v>
      </c>
      <c r="B55" s="32">
        <f>B34+B53</f>
        <v>2792.6240000000003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36</v>
      </c>
      <c r="B58" s="35">
        <f>ROUND((B22/B32),1)</f>
        <v>0.4</v>
      </c>
      <c r="C58" s="45"/>
      <c r="D58" s="10"/>
    </row>
    <row r="59" spans="1:4" x14ac:dyDescent="0.2">
      <c r="A59" s="34" t="s">
        <v>37</v>
      </c>
      <c r="B59" s="35">
        <f>ROUND((B22/B34),1)</f>
        <v>3.7</v>
      </c>
      <c r="C59" s="45"/>
      <c r="D59" s="10"/>
    </row>
    <row r="60" spans="1:4" x14ac:dyDescent="0.2">
      <c r="A60" s="34" t="s">
        <v>38</v>
      </c>
      <c r="B60" s="35">
        <f>ROUND((B22/B55),1)</f>
        <v>3.7</v>
      </c>
      <c r="C60" s="45"/>
      <c r="D60" s="10"/>
    </row>
    <row r="63" spans="1:4" x14ac:dyDescent="0.2">
      <c r="A63" s="7" t="s">
        <v>39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96</v>
      </c>
    </row>
    <row r="66" spans="1:4" x14ac:dyDescent="0.2">
      <c r="A66" s="14" t="s">
        <v>97</v>
      </c>
    </row>
    <row r="67" spans="1:4" x14ac:dyDescent="0.2">
      <c r="A67" t="s">
        <v>98</v>
      </c>
    </row>
    <row r="68" spans="1:4" x14ac:dyDescent="0.2">
      <c r="A68" t="s">
        <v>99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x14ac:dyDescent="0.2">
      <c r="B73" s="3" t="s">
        <v>3</v>
      </c>
      <c r="C73" s="3" t="s">
        <v>91</v>
      </c>
    </row>
    <row r="74" spans="1:4" x14ac:dyDescent="0.2">
      <c r="B74" s="3"/>
      <c r="C74" s="3"/>
    </row>
    <row r="75" spans="1:4" x14ac:dyDescent="0.2">
      <c r="B75" s="5" t="s">
        <v>5</v>
      </c>
      <c r="C75" s="5" t="s">
        <v>5</v>
      </c>
    </row>
    <row r="76" spans="1:4" x14ac:dyDescent="0.2">
      <c r="B76" s="5"/>
      <c r="C76" s="5"/>
    </row>
    <row r="77" spans="1:4" x14ac:dyDescent="0.2">
      <c r="B77" s="38">
        <v>45567</v>
      </c>
      <c r="C77" s="38">
        <v>45567</v>
      </c>
    </row>
    <row r="78" spans="1:4" x14ac:dyDescent="0.2">
      <c r="A78" s="2" t="s">
        <v>92</v>
      </c>
      <c r="B78" s="5"/>
      <c r="C78" s="5"/>
    </row>
    <row r="79" spans="1:4" x14ac:dyDescent="0.2">
      <c r="A79" s="39">
        <f>A12</f>
        <v>0.83281000000000005</v>
      </c>
      <c r="B79" s="5"/>
      <c r="C79" s="5"/>
      <c r="D79" s="11" t="s">
        <v>93</v>
      </c>
    </row>
    <row r="81" spans="1:10" ht="17" x14ac:dyDescent="0.2">
      <c r="A81" s="14" t="s">
        <v>46</v>
      </c>
      <c r="B81" s="15">
        <f>C81*A79</f>
        <v>6847.3638200000005</v>
      </c>
      <c r="C81" s="15">
        <v>8222</v>
      </c>
      <c r="D81" s="16" t="s">
        <v>94</v>
      </c>
    </row>
    <row r="82" spans="1:10" x14ac:dyDescent="0.2">
      <c r="A82" s="14" t="s">
        <v>47</v>
      </c>
      <c r="B82" s="15"/>
      <c r="C82" s="15"/>
      <c r="D82" s="16"/>
    </row>
    <row r="83" spans="1:10" x14ac:dyDescent="0.2">
      <c r="A83" t="s">
        <v>48</v>
      </c>
      <c r="B83" s="29"/>
      <c r="C83" s="29"/>
      <c r="D83" s="16"/>
    </row>
    <row r="84" spans="1:10" x14ac:dyDescent="0.2">
      <c r="A84" s="2" t="s">
        <v>82</v>
      </c>
      <c r="B84" s="40">
        <f>SUM(B81:B83)</f>
        <v>6847.3638200000005</v>
      </c>
      <c r="C84" s="40">
        <f>SUM(C81:C83)</f>
        <v>8222</v>
      </c>
    </row>
    <row r="87" spans="1:10" x14ac:dyDescent="0.2">
      <c r="A87" s="41" t="s">
        <v>49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2"/>
      <c r="C94" s="42"/>
    </row>
    <row r="95" spans="1:10" x14ac:dyDescent="0.2">
      <c r="B95" s="42"/>
      <c r="C95" s="42"/>
    </row>
  </sheetData>
  <sheetProtection algorithmName="SHA-512" hashValue="hSMhwyE0x+XEaDVzZwT9v0WHVo4X5F6JVa6lCuXY9suXoqM0bIAjIwbIu8UMY4rugyCX5mZnoVezRPC8Jl+ULA==" saltValue="ITueHQIOouwU0hHmGcMAlA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2D110-D496-2945-992A-E6621F66F9C3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2" t="s">
        <v>101</v>
      </c>
      <c r="C1" s="2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91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45588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92</v>
      </c>
      <c r="B11" s="10"/>
      <c r="C11" s="10"/>
      <c r="D11" s="11"/>
    </row>
    <row r="12" spans="1:4" x14ac:dyDescent="0.2">
      <c r="A12" s="48">
        <v>0.83270999999999995</v>
      </c>
      <c r="B12" s="10"/>
      <c r="C12" s="10"/>
      <c r="D12" s="11" t="s">
        <v>102</v>
      </c>
    </row>
    <row r="13" spans="1:4" x14ac:dyDescent="0.2">
      <c r="A13" s="13"/>
      <c r="B13" s="10"/>
      <c r="C13" s="10"/>
      <c r="D13" s="11"/>
    </row>
    <row r="14" spans="1:4" ht="34" x14ac:dyDescent="0.2">
      <c r="A14" s="14" t="s">
        <v>103</v>
      </c>
      <c r="B14" s="15">
        <f>C14*A12</f>
        <v>97995.810929999992</v>
      </c>
      <c r="C14" s="15">
        <v>117683</v>
      </c>
      <c r="D14" s="16" t="s">
        <v>104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8" t="s">
        <v>13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17" x14ac:dyDescent="0.2">
      <c r="A19" s="14" t="s">
        <v>82</v>
      </c>
      <c r="B19" s="15">
        <f>-B84</f>
        <v>-24372.58899</v>
      </c>
      <c r="C19" s="15">
        <f>-C84</f>
        <v>-29269</v>
      </c>
      <c r="D19" s="16" t="s">
        <v>105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9" t="s">
        <v>15</v>
      </c>
      <c r="B22" s="20">
        <f>B14-B84</f>
        <v>73623.221939999989</v>
      </c>
      <c r="C22" s="20">
        <f>C14-C84</f>
        <v>88414</v>
      </c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16</v>
      </c>
      <c r="B25" s="7"/>
      <c r="C25" s="7"/>
      <c r="D25" s="22"/>
    </row>
    <row r="26" spans="1:4" x14ac:dyDescent="0.2">
      <c r="A26" s="2" t="s">
        <v>17</v>
      </c>
      <c r="B26" s="3"/>
      <c r="C26" s="3"/>
      <c r="D26" s="23"/>
    </row>
    <row r="27" spans="1:4" x14ac:dyDescent="0.2">
      <c r="A27" s="12">
        <v>45260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18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17" x14ac:dyDescent="0.2">
      <c r="A32" s="14" t="s">
        <v>19</v>
      </c>
      <c r="B32" s="27">
        <v>52635.940999999999</v>
      </c>
      <c r="C32" s="27"/>
      <c r="D32" s="16" t="s">
        <v>106</v>
      </c>
    </row>
    <row r="33" spans="1:4" x14ac:dyDescent="0.2">
      <c r="A33" s="14" t="s">
        <v>21</v>
      </c>
      <c r="B33" s="27"/>
      <c r="C33" s="27"/>
      <c r="D33" s="16"/>
    </row>
    <row r="34" spans="1:4" ht="17" x14ac:dyDescent="0.2">
      <c r="A34" s="1" t="s">
        <v>22</v>
      </c>
      <c r="B34" s="27">
        <v>7554.0640000000003</v>
      </c>
      <c r="C34" s="27"/>
      <c r="D34" s="16" t="s">
        <v>106</v>
      </c>
    </row>
    <row r="35" spans="1:4" x14ac:dyDescent="0.2">
      <c r="A35" s="14"/>
      <c r="B35" s="27"/>
      <c r="C35" s="27"/>
      <c r="D35" s="11"/>
    </row>
    <row r="36" spans="1:4" x14ac:dyDescent="0.2">
      <c r="A36" s="1" t="s">
        <v>23</v>
      </c>
      <c r="B36" s="27"/>
      <c r="C36" s="27"/>
      <c r="D36" s="11"/>
    </row>
    <row r="37" spans="1:4" x14ac:dyDescent="0.2">
      <c r="A37" s="14"/>
      <c r="B37" s="27"/>
      <c r="C37" s="27"/>
      <c r="D37" s="11"/>
    </row>
    <row r="38" spans="1:4" x14ac:dyDescent="0.2">
      <c r="A38" s="14" t="s">
        <v>24</v>
      </c>
      <c r="B38" s="27"/>
      <c r="C38" s="27"/>
      <c r="D38" s="16"/>
    </row>
    <row r="39" spans="1:4" x14ac:dyDescent="0.2">
      <c r="A39" s="14" t="s">
        <v>25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26</v>
      </c>
      <c r="B41" s="27"/>
      <c r="C41" s="27"/>
      <c r="D41" s="11"/>
    </row>
    <row r="42" spans="1:4" x14ac:dyDescent="0.2">
      <c r="A42" s="14" t="s">
        <v>27</v>
      </c>
      <c r="B42" s="27"/>
      <c r="C42" s="27"/>
      <c r="D42" s="16"/>
    </row>
    <row r="43" spans="1:4" x14ac:dyDescent="0.2">
      <c r="A43" s="14" t="s">
        <v>28</v>
      </c>
      <c r="B43" s="27"/>
      <c r="C43" s="27"/>
      <c r="D43" s="11"/>
    </row>
    <row r="44" spans="1:4" x14ac:dyDescent="0.2">
      <c r="A44" s="14" t="s">
        <v>29</v>
      </c>
      <c r="B44" s="27"/>
      <c r="C44" s="27"/>
      <c r="D44" s="11"/>
    </row>
    <row r="45" spans="1:4" x14ac:dyDescent="0.2">
      <c r="A45" s="14"/>
      <c r="B45" s="27"/>
      <c r="C45" s="27"/>
      <c r="D45" s="11"/>
    </row>
    <row r="46" spans="1:4" x14ac:dyDescent="0.2">
      <c r="A46" s="14" t="s">
        <v>30</v>
      </c>
      <c r="B46" s="27"/>
      <c r="C46" s="27"/>
      <c r="D46" s="16"/>
    </row>
    <row r="47" spans="1:4" x14ac:dyDescent="0.2">
      <c r="A47" s="14" t="s">
        <v>31</v>
      </c>
      <c r="B47" s="27"/>
      <c r="C47" s="27"/>
      <c r="D47" s="11"/>
    </row>
    <row r="48" spans="1:4" x14ac:dyDescent="0.2">
      <c r="A48" s="14" t="s">
        <v>32</v>
      </c>
      <c r="B48" s="27"/>
      <c r="C48" s="27"/>
      <c r="D48" s="16"/>
    </row>
    <row r="49" spans="1:4" x14ac:dyDescent="0.2">
      <c r="A49" s="14" t="s">
        <v>33</v>
      </c>
      <c r="B49" s="27"/>
      <c r="C49" s="27"/>
      <c r="D49" s="16"/>
    </row>
    <row r="50" spans="1:4" x14ac:dyDescent="0.2">
      <c r="A50" s="14"/>
      <c r="B50" s="27"/>
      <c r="C50" s="27"/>
      <c r="D50" s="11"/>
    </row>
    <row r="51" spans="1:4" ht="17" x14ac:dyDescent="0.2">
      <c r="A51" s="14" t="s">
        <v>34</v>
      </c>
      <c r="B51" s="27">
        <v>117.15300000000001</v>
      </c>
      <c r="C51" s="27"/>
      <c r="D51" s="16" t="s">
        <v>106</v>
      </c>
    </row>
    <row r="52" spans="1:4" x14ac:dyDescent="0.2">
      <c r="A52" s="14"/>
      <c r="B52" s="27"/>
      <c r="C52" s="27"/>
      <c r="D52" s="11"/>
    </row>
    <row r="53" spans="1:4" x14ac:dyDescent="0.2">
      <c r="A53" s="14" t="s">
        <v>35</v>
      </c>
      <c r="B53" s="27">
        <f>SUM(B38:B51)</f>
        <v>117.15300000000001</v>
      </c>
      <c r="C53" s="27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16</v>
      </c>
      <c r="B55" s="32">
        <f>B34+B53</f>
        <v>7671.2170000000006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36</v>
      </c>
      <c r="B58" s="35">
        <f>ROUND((B22/B32),1)</f>
        <v>1.4</v>
      </c>
      <c r="C58" s="45"/>
      <c r="D58" s="10"/>
    </row>
    <row r="59" spans="1:4" x14ac:dyDescent="0.2">
      <c r="A59" s="34" t="s">
        <v>37</v>
      </c>
      <c r="B59" s="35">
        <f>ROUND((B22/B34),1)</f>
        <v>9.6999999999999993</v>
      </c>
      <c r="C59" s="45"/>
      <c r="D59" s="10"/>
    </row>
    <row r="60" spans="1:4" x14ac:dyDescent="0.2">
      <c r="A60" s="34" t="s">
        <v>38</v>
      </c>
      <c r="B60" s="35">
        <f>ROUND((B22/B55),1)</f>
        <v>9.6</v>
      </c>
      <c r="C60" s="45"/>
      <c r="D60" s="10"/>
    </row>
    <row r="63" spans="1:4" x14ac:dyDescent="0.2">
      <c r="A63" s="7" t="s">
        <v>39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107</v>
      </c>
    </row>
    <row r="66" spans="1:4" x14ac:dyDescent="0.2">
      <c r="A66" s="14" t="s">
        <v>108</v>
      </c>
    </row>
    <row r="67" spans="1:4" x14ac:dyDescent="0.2">
      <c r="A67" s="14" t="s">
        <v>109</v>
      </c>
    </row>
    <row r="68" spans="1:4" x14ac:dyDescent="0.2">
      <c r="A68" t="s">
        <v>110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x14ac:dyDescent="0.2">
      <c r="B73" s="3" t="s">
        <v>3</v>
      </c>
      <c r="C73" s="3" t="s">
        <v>91</v>
      </c>
    </row>
    <row r="74" spans="1:4" x14ac:dyDescent="0.2">
      <c r="B74" s="3"/>
      <c r="C74" s="3"/>
    </row>
    <row r="75" spans="1:4" x14ac:dyDescent="0.2">
      <c r="B75" s="5" t="s">
        <v>5</v>
      </c>
      <c r="C75" s="5" t="s">
        <v>5</v>
      </c>
    </row>
    <row r="76" spans="1:4" x14ac:dyDescent="0.2">
      <c r="B76" s="5"/>
      <c r="C76" s="5"/>
    </row>
    <row r="77" spans="1:4" x14ac:dyDescent="0.2">
      <c r="B77" s="38">
        <v>45588</v>
      </c>
      <c r="C77" s="38">
        <v>45588</v>
      </c>
    </row>
    <row r="78" spans="1:4" x14ac:dyDescent="0.2">
      <c r="A78" s="2" t="s">
        <v>92</v>
      </c>
      <c r="B78" s="5"/>
      <c r="C78" s="5"/>
    </row>
    <row r="79" spans="1:4" x14ac:dyDescent="0.2">
      <c r="A79" s="39">
        <f>A12</f>
        <v>0.83270999999999995</v>
      </c>
      <c r="B79" s="5"/>
      <c r="C79" s="5"/>
      <c r="D79" s="11" t="s">
        <v>102</v>
      </c>
    </row>
    <row r="81" spans="1:10" ht="17" x14ac:dyDescent="0.2">
      <c r="A81" s="14" t="s">
        <v>46</v>
      </c>
      <c r="B81" s="15">
        <f>C81*A79</f>
        <v>24372.58899</v>
      </c>
      <c r="C81" s="15">
        <v>29269</v>
      </c>
      <c r="D81" s="16" t="s">
        <v>105</v>
      </c>
    </row>
    <row r="82" spans="1:10" x14ac:dyDescent="0.2">
      <c r="A82" s="14" t="s">
        <v>47</v>
      </c>
      <c r="B82" s="15"/>
      <c r="C82" s="15"/>
      <c r="D82" s="16"/>
    </row>
    <row r="83" spans="1:10" x14ac:dyDescent="0.2">
      <c r="A83" t="s">
        <v>48</v>
      </c>
      <c r="B83" s="29"/>
      <c r="C83" s="29"/>
      <c r="D83" s="16"/>
    </row>
    <row r="84" spans="1:10" x14ac:dyDescent="0.2">
      <c r="A84" s="2" t="s">
        <v>82</v>
      </c>
      <c r="B84" s="40">
        <f>SUM(B81:B83)</f>
        <v>24372.58899</v>
      </c>
      <c r="C84" s="40">
        <f>SUM(C81:C83)</f>
        <v>29269</v>
      </c>
    </row>
    <row r="87" spans="1:10" x14ac:dyDescent="0.2">
      <c r="A87" s="41" t="s">
        <v>49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2"/>
      <c r="C94" s="42"/>
    </row>
    <row r="95" spans="1:10" x14ac:dyDescent="0.2">
      <c r="B95" s="42"/>
      <c r="C95" s="42"/>
    </row>
  </sheetData>
  <sheetProtection algorithmName="SHA-512" hashValue="JIaZBV90CH4CKJQwRBvA9MBSNvdUJ2NNFc1vaPqxhh+KyZdnHoVbGIhBHw2y2bfZus5LdWxgQVi+k3Jix20z3g==" saltValue="da+KKktkDWw+H6CIuWUU2A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Holdings 100124</vt:lpstr>
      <vt:lpstr>Flooid Topco 120124</vt:lpstr>
      <vt:lpstr>STL Holdco 110424</vt:lpstr>
      <vt:lpstr>Be The Brand Experience 300524</vt:lpstr>
      <vt:lpstr>Qolcom 021024</vt:lpstr>
      <vt:lpstr>Solirius 231024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2025-05-23T17:00:54Z</dcterms:created>
  <dcterms:modified xsi:type="dcterms:W3CDTF">2025-05-23T17:21:22Z</dcterms:modified>
</cp:coreProperties>
</file>