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5 Publication/Forensic Edition/Chemical and Materials/"/>
    </mc:Choice>
  </mc:AlternateContent>
  <xr:revisionPtr revIDLastSave="0" documentId="13_ncr:1_{4C6C9FC0-3724-D840-88F8-44E973AE5AFA}" xr6:coauthVersionLast="47" xr6:coauthVersionMax="47" xr10:uidLastSave="{00000000-0000-0000-0000-000000000000}"/>
  <workbookProtection workbookAlgorithmName="SHA-512" workbookHashValue="b/a7VUsoCs7Tq90E7kCHuflKvZqXASHFrQZ1Oidg2U4BTRoUkOjtO72KNnntKhyyeXIry0PH9MCaNdmUN9al+A==" workbookSaltValue="T/q2d7hd/Q8G0yvwOYKtyw==" workbookSpinCount="100000" lockStructure="1"/>
  <bookViews>
    <workbookView xWindow="0" yWindow="0" windowWidth="28800" windowHeight="18000" activeTab="1" xr2:uid="{F3417B61-9DB8-194A-9CEE-B72F7502621F}"/>
  </bookViews>
  <sheets>
    <sheet name="Strata Prod 120224" sheetId="1" r:id="rId1"/>
    <sheet name="The Silent Sentinel Grp 14022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2" l="1"/>
  <c r="B56" i="2" s="1"/>
  <c r="B15" i="2"/>
  <c r="C85" i="2"/>
  <c r="A80" i="2"/>
  <c r="B82" i="2" s="1"/>
  <c r="B85" i="2" s="1"/>
  <c r="B20" i="2" l="1"/>
  <c r="B23" i="2"/>
  <c r="B61" i="2" l="1"/>
  <c r="B60" i="2"/>
  <c r="B59" i="2"/>
  <c r="B84" i="1" l="1"/>
  <c r="B20" i="1" s="1"/>
  <c r="B82" i="1"/>
  <c r="B54" i="1"/>
  <c r="B56" i="1" s="1"/>
  <c r="B52" i="1"/>
  <c r="B15" i="1"/>
  <c r="B23" i="1" s="1"/>
  <c r="B61" i="1" l="1"/>
  <c r="B60" i="1"/>
  <c r="B59" i="1"/>
</calcChain>
</file>

<file path=xl/sharedStrings.xml><?xml version="1.0" encoding="utf-8"?>
<sst xmlns="http://schemas.openxmlformats.org/spreadsheetml/2006/main" count="122" uniqueCount="62">
  <si>
    <t>Target Company</t>
  </si>
  <si>
    <t>Strata Products Limited</t>
  </si>
  <si>
    <t>Currency</t>
  </si>
  <si>
    <t>GBP</t>
  </si>
  <si>
    <t>USD</t>
  </si>
  <si>
    <t>Display</t>
  </si>
  <si>
    <t>000s</t>
  </si>
  <si>
    <t>Enterprise Value</t>
  </si>
  <si>
    <t>Date Completed:</t>
  </si>
  <si>
    <t>USD/GBP Exchange Rate:</t>
  </si>
  <si>
    <t>Source: www.oanda.com - as at 12/02/2024</t>
  </si>
  <si>
    <t>Consideration (GBP)</t>
  </si>
  <si>
    <t>Adjustments:</t>
  </si>
  <si>
    <t>Net debt</t>
  </si>
  <si>
    <t>Source: Strata Products Limited financial statements for the year ended 30/09/2023; see below</t>
  </si>
  <si>
    <t>EV</t>
  </si>
  <si>
    <t>Normalised EBITDA</t>
  </si>
  <si>
    <t>Reporting Date:</t>
  </si>
  <si>
    <t>Revenue</t>
  </si>
  <si>
    <t>Source: Strata Products Limited financial statements for the year ended 30/09/2023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</si>
  <si>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</si>
  <si>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</si>
  <si>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</si>
  <si>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</si>
  <si>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</si>
  <si>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</si>
  <si>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</si>
  <si>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</si>
  <si>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</si>
  <si>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</si>
  <si>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</si>
  <si>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</si>
  <si>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</si>
  <si>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</si>
  <si>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</si>
  <si>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</si>
  <si>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</si>
  <si>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</si>
  <si>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</si>
  <si>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Strata Products Limited financial statements for the year ended 30/09/2023</t>
  </si>
  <si>
    <t>Strata Products Limited PSC02 notice dated 23/02/2024</t>
  </si>
  <si>
    <t>Cash and cash Equivalents - as at 30/09/2023</t>
  </si>
  <si>
    <t>Debt - as at 21/06/2024</t>
  </si>
  <si>
    <t>Lease Liabilities - as at 30/0/2023</t>
  </si>
  <si>
    <t>© 2025 Business Valuation Benchmarks Ltd</t>
  </si>
  <si>
    <t>The Silent Sentinel Group Limited</t>
  </si>
  <si>
    <t>Source: www.oanda.com - as at 14/02/2024</t>
  </si>
  <si>
    <t>Source: Motorola Solutions International Holding Limited Annual Report for the year ended 31/12/2023; note 15 Subsequent events; Motorola Solutions Inc Form 10-Q for the quarterly period ended 29/06/2024; note 1 basis of preparation - "the Company acquired Silent Sentinel, a provider of specialized, long-range cameras, for $37 million, net of cash acquired"</t>
  </si>
  <si>
    <t>Cash acquired</t>
  </si>
  <si>
    <t>Source: Motorola Solutions International Holding Limited Annual Report for the year ended 31/12/2023; note 15 Subsequent events; see below</t>
  </si>
  <si>
    <t>Source: The Silent Sentinel Group Limited consolidated financial statements for the year ended 31/10/2023</t>
  </si>
  <si>
    <t>The Silent Sentinel Group Limited consolidated financial statements for the year ended 31/10/2023</t>
  </si>
  <si>
    <t>The Silent Sentinel Group Limited PSC02 notice dated 16/02/2024</t>
  </si>
  <si>
    <t>Motorola Solutions International Holding Limited Annual Report for the year ended 31/12/2023</t>
  </si>
  <si>
    <t>Motorola Solutions Inc Form 10-Q for the quarterly period ended 29/06/2024</t>
  </si>
  <si>
    <t>Source: Motorola Solutions International Holding Limited Annual Report for the year ended 31/12/2023; note 15 Subsequent events - "for $40m, paid in cash"; Motorola Solutions Inc Form 10-Q for the quarterly period ended 29/06/2024; note 1 basis of preparation - "the Company acquired Silent Sentinel, a provider of specialized, long-range cameras, for $37 million, net of cash acquired"</t>
  </si>
  <si>
    <t>Cash and cash Equivalents</t>
  </si>
  <si>
    <t>Debt</t>
  </si>
  <si>
    <t>Lease Liabilities</t>
  </si>
  <si>
    <t>Source: Berry Global Group Inc Form 10-Q for the quarterly period ended 29/06/2024; note 4. Divestitures and Spin-off - "net proceeds of $25 million"</t>
  </si>
  <si>
    <t>Berry Global Group Inc Form 10-Q for the quarterly period ended 29/06/2024</t>
  </si>
  <si>
    <t>Source: Strata Products Limited financial statements for the year ended 30/09/2023; "On the 12th February 2024 Strata Products established bank facility totalling £21.0m. At the date of signing the accounts (21/06/2024) there was £9.1 of headroom available to the company within these facilities.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</si>
</sst>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F8E46-AB2F-D240-A4FE-B2FE8380F7E2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45334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0.79168000000000005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34" x14ac:dyDescent="0.2">
      <c r="A15" s="15" t="s">
        <v>11</v>
      </c>
      <c r="B15" s="16">
        <f>C15*A12</f>
        <v>19792</v>
      </c>
      <c r="C15" s="16">
        <v>25000</v>
      </c>
      <c r="D15" s="17" t="s">
        <v>59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12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13</v>
      </c>
      <c r="B20" s="16">
        <f>-B84</f>
        <v>7671</v>
      </c>
      <c r="C20" s="16"/>
      <c r="D20" s="17" t="s">
        <v>14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15</v>
      </c>
      <c r="B23" s="20">
        <f>B15-B84</f>
        <v>27463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2"/>
    </row>
    <row r="27" spans="1:4" x14ac:dyDescent="0.2">
      <c r="A27" s="2" t="s">
        <v>17</v>
      </c>
      <c r="B27" s="3"/>
      <c r="C27" s="3"/>
      <c r="D27" s="23"/>
    </row>
    <row r="28" spans="1:4" x14ac:dyDescent="0.2">
      <c r="A28" s="12">
        <v>45199</v>
      </c>
      <c r="B28" s="24"/>
      <c r="C28" s="24"/>
      <c r="D28" s="24"/>
    </row>
    <row r="29" spans="1:4" x14ac:dyDescent="0.2">
      <c r="A29" s="14"/>
      <c r="B29" s="25"/>
      <c r="C29" s="25"/>
      <c r="D29" s="24"/>
    </row>
    <row r="30" spans="1:4" x14ac:dyDescent="0.2">
      <c r="A30" s="2" t="s">
        <v>9</v>
      </c>
      <c r="B30" s="24"/>
      <c r="C30" s="24"/>
      <c r="D30" s="24"/>
    </row>
    <row r="31" spans="1:4" x14ac:dyDescent="0.2">
      <c r="A31" s="26"/>
      <c r="B31" s="24"/>
      <c r="C31" s="24"/>
      <c r="D31" s="26"/>
    </row>
    <row r="32" spans="1:4" x14ac:dyDescent="0.2">
      <c r="A32" s="14"/>
      <c r="B32" s="24"/>
      <c r="C32" s="24"/>
      <c r="D32" s="24"/>
    </row>
    <row r="33" spans="1:4" ht="17" x14ac:dyDescent="0.2">
      <c r="A33" s="15" t="s">
        <v>18</v>
      </c>
      <c r="B33" s="27">
        <v>45402</v>
      </c>
      <c r="C33" s="27"/>
      <c r="D33" s="17" t="s">
        <v>19</v>
      </c>
    </row>
    <row r="34" spans="1:4" x14ac:dyDescent="0.2">
      <c r="A34" s="15" t="s">
        <v>20</v>
      </c>
      <c r="B34" s="27"/>
      <c r="C34" s="27"/>
      <c r="D34" s="17"/>
    </row>
    <row r="35" spans="1:4" ht="17" x14ac:dyDescent="0.2">
      <c r="A35" s="1" t="s">
        <v>21</v>
      </c>
      <c r="B35" s="27">
        <v>2984</v>
      </c>
      <c r="C35" s="27"/>
      <c r="D35" s="17" t="s">
        <v>19</v>
      </c>
    </row>
    <row r="36" spans="1:4" x14ac:dyDescent="0.2">
      <c r="A36" s="15"/>
      <c r="B36" s="27"/>
      <c r="C36" s="27"/>
      <c r="D36" s="11"/>
    </row>
    <row r="37" spans="1:4" x14ac:dyDescent="0.2">
      <c r="A37" s="1" t="s">
        <v>22</v>
      </c>
      <c r="B37" s="27"/>
      <c r="C37" s="27"/>
      <c r="D37" s="11"/>
    </row>
    <row r="38" spans="1:4" x14ac:dyDescent="0.2">
      <c r="A38" s="15"/>
      <c r="B38" s="27"/>
      <c r="C38" s="27"/>
      <c r="D38" s="11"/>
    </row>
    <row r="39" spans="1:4" x14ac:dyDescent="0.2">
      <c r="A39" s="15" t="s">
        <v>23</v>
      </c>
      <c r="B39" s="27"/>
      <c r="C39" s="27"/>
      <c r="D39" s="17"/>
    </row>
    <row r="40" spans="1:4" ht="17" x14ac:dyDescent="0.2">
      <c r="A40" s="15" t="s">
        <v>24</v>
      </c>
      <c r="B40" s="27">
        <v>15</v>
      </c>
      <c r="C40" s="27"/>
      <c r="D40" s="17" t="s">
        <v>19</v>
      </c>
    </row>
    <row r="41" spans="1:4" x14ac:dyDescent="0.2">
      <c r="A41" s="15"/>
      <c r="B41" s="27"/>
      <c r="C41" s="27"/>
      <c r="D41" s="11"/>
    </row>
    <row r="42" spans="1:4" x14ac:dyDescent="0.2">
      <c r="A42" s="15" t="s">
        <v>25</v>
      </c>
      <c r="B42" s="27"/>
      <c r="C42" s="27"/>
      <c r="D42" s="11"/>
    </row>
    <row r="43" spans="1:4" x14ac:dyDescent="0.2">
      <c r="A43" s="15" t="s">
        <v>26</v>
      </c>
      <c r="B43" s="27"/>
      <c r="C43" s="27"/>
      <c r="D43" s="17"/>
    </row>
    <row r="44" spans="1:4" x14ac:dyDescent="0.2">
      <c r="A44" s="15" t="s">
        <v>27</v>
      </c>
      <c r="B44" s="27"/>
      <c r="C44" s="27"/>
      <c r="D44" s="11"/>
    </row>
    <row r="45" spans="1:4" x14ac:dyDescent="0.2">
      <c r="A45" s="15" t="s">
        <v>28</v>
      </c>
      <c r="B45" s="27"/>
      <c r="C45" s="27"/>
      <c r="D45" s="11"/>
    </row>
    <row r="46" spans="1:4" x14ac:dyDescent="0.2">
      <c r="A46" s="15"/>
      <c r="B46" s="27"/>
      <c r="C46" s="27"/>
      <c r="D46" s="11"/>
    </row>
    <row r="47" spans="1:4" x14ac:dyDescent="0.2">
      <c r="A47" s="15" t="s">
        <v>29</v>
      </c>
      <c r="B47" s="27"/>
      <c r="C47" s="27"/>
      <c r="D47" s="17"/>
    </row>
    <row r="48" spans="1:4" x14ac:dyDescent="0.2">
      <c r="A48" s="15" t="s">
        <v>30</v>
      </c>
      <c r="B48" s="27"/>
      <c r="C48" s="27"/>
      <c r="D48" s="11"/>
    </row>
    <row r="49" spans="1:4" x14ac:dyDescent="0.2">
      <c r="A49" s="15" t="s">
        <v>31</v>
      </c>
      <c r="B49" s="27"/>
      <c r="C49" s="27"/>
      <c r="D49" s="17"/>
    </row>
    <row r="50" spans="1:4" x14ac:dyDescent="0.2">
      <c r="A50" s="15" t="s">
        <v>32</v>
      </c>
      <c r="B50" s="27"/>
      <c r="C50" s="27"/>
      <c r="D50" s="17"/>
    </row>
    <row r="51" spans="1:4" x14ac:dyDescent="0.2">
      <c r="A51" s="15"/>
      <c r="B51" s="27"/>
      <c r="C51" s="27"/>
      <c r="D51" s="11"/>
    </row>
    <row r="52" spans="1:4" ht="17" x14ac:dyDescent="0.2">
      <c r="A52" s="15" t="s">
        <v>33</v>
      </c>
      <c r="B52" s="27">
        <f>2333+522</f>
        <v>2855</v>
      </c>
      <c r="C52" s="27"/>
      <c r="D52" s="17" t="s">
        <v>19</v>
      </c>
    </row>
    <row r="53" spans="1:4" x14ac:dyDescent="0.2">
      <c r="A53" s="15"/>
      <c r="B53" s="27"/>
      <c r="C53" s="27"/>
      <c r="D53" s="11"/>
    </row>
    <row r="54" spans="1:4" x14ac:dyDescent="0.2">
      <c r="A54" s="15" t="s">
        <v>34</v>
      </c>
      <c r="B54" s="27">
        <f>SUM(B39:B52)</f>
        <v>2870</v>
      </c>
      <c r="C54" s="27"/>
      <c r="D54" s="11"/>
    </row>
    <row r="55" spans="1:4" x14ac:dyDescent="0.2">
      <c r="A55" s="28"/>
      <c r="B55" s="29"/>
      <c r="C55" s="29"/>
      <c r="D55" s="30"/>
    </row>
    <row r="56" spans="1:4" x14ac:dyDescent="0.2">
      <c r="A56" s="31" t="s">
        <v>16</v>
      </c>
      <c r="B56" s="32">
        <f>B35+B54</f>
        <v>5854</v>
      </c>
      <c r="C56" s="32"/>
      <c r="D56" s="33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4" t="s">
        <v>35</v>
      </c>
      <c r="B59" s="35">
        <f>ROUND((B23/B33),1)</f>
        <v>0.6</v>
      </c>
      <c r="C59" s="36"/>
      <c r="D59" s="10"/>
    </row>
    <row r="60" spans="1:4" x14ac:dyDescent="0.2">
      <c r="A60" s="34" t="s">
        <v>36</v>
      </c>
      <c r="B60" s="35">
        <f>ROUND((B23/B35),1)</f>
        <v>9.1999999999999993</v>
      </c>
      <c r="C60" s="36"/>
      <c r="D60" s="10"/>
    </row>
    <row r="61" spans="1:4" x14ac:dyDescent="0.2">
      <c r="A61" s="34" t="s">
        <v>37</v>
      </c>
      <c r="B61" s="35">
        <f>ROUND((B23/B56),1)</f>
        <v>4.7</v>
      </c>
      <c r="C61" s="36"/>
      <c r="D61" s="10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39</v>
      </c>
    </row>
    <row r="67" spans="1:4" x14ac:dyDescent="0.2">
      <c r="A67" s="15" t="s">
        <v>40</v>
      </c>
    </row>
    <row r="68" spans="1:4" x14ac:dyDescent="0.2">
      <c r="A68" t="s">
        <v>60</v>
      </c>
    </row>
    <row r="69" spans="1:4" x14ac:dyDescent="0.2">
      <c r="D69" s="11"/>
    </row>
    <row r="70" spans="1:4" x14ac:dyDescent="0.2">
      <c r="A70" s="37"/>
      <c r="B70" s="37"/>
      <c r="C70" s="37"/>
      <c r="D70" s="9"/>
    </row>
    <row r="71" spans="1:4" x14ac:dyDescent="0.2">
      <c r="D71" s="38"/>
    </row>
    <row r="72" spans="1:4" x14ac:dyDescent="0.2">
      <c r="D72" s="38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6</v>
      </c>
      <c r="C75" s="5"/>
    </row>
    <row r="76" spans="1:4" x14ac:dyDescent="0.2">
      <c r="B76" s="5"/>
      <c r="C76" s="5"/>
    </row>
    <row r="77" spans="1:4" x14ac:dyDescent="0.2">
      <c r="B77" s="39">
        <v>45334</v>
      </c>
      <c r="C77" s="39"/>
    </row>
    <row r="78" spans="1:4" x14ac:dyDescent="0.2">
      <c r="A78" s="2" t="s">
        <v>9</v>
      </c>
      <c r="B78" s="5"/>
      <c r="C78" s="5"/>
    </row>
    <row r="79" spans="1:4" x14ac:dyDescent="0.2">
      <c r="A79" s="40"/>
      <c r="B79" s="5"/>
      <c r="C79" s="5"/>
    </row>
    <row r="81" spans="1:10" ht="17" x14ac:dyDescent="0.2">
      <c r="A81" s="15" t="s">
        <v>41</v>
      </c>
      <c r="B81" s="16">
        <v>5644</v>
      </c>
      <c r="C81" s="16"/>
      <c r="D81" s="17" t="s">
        <v>19</v>
      </c>
    </row>
    <row r="82" spans="1:10" ht="68" x14ac:dyDescent="0.2">
      <c r="A82" s="15" t="s">
        <v>42</v>
      </c>
      <c r="B82" s="16">
        <f>-21000+9100</f>
        <v>-11900</v>
      </c>
      <c r="C82" s="16"/>
      <c r="D82" s="17" t="s">
        <v>61</v>
      </c>
    </row>
    <row r="83" spans="1:10" ht="17" x14ac:dyDescent="0.2">
      <c r="A83" t="s">
        <v>43</v>
      </c>
      <c r="B83" s="29">
        <v>-1415</v>
      </c>
      <c r="C83" s="41"/>
      <c r="D83" s="17" t="s">
        <v>19</v>
      </c>
    </row>
    <row r="84" spans="1:10" x14ac:dyDescent="0.2">
      <c r="A84" s="2" t="s">
        <v>13</v>
      </c>
      <c r="B84" s="42">
        <f>SUM(B81:B83)</f>
        <v>-7671</v>
      </c>
      <c r="C84" s="42"/>
    </row>
    <row r="87" spans="1:10" x14ac:dyDescent="0.2">
      <c r="A87" s="43" t="s">
        <v>44</v>
      </c>
    </row>
    <row r="91" spans="1:10" x14ac:dyDescent="0.2">
      <c r="F91" s="17"/>
      <c r="G91" s="17"/>
      <c r="H91" s="17"/>
      <c r="I91" s="17"/>
      <c r="J91" s="17"/>
    </row>
    <row r="94" spans="1:10" x14ac:dyDescent="0.2">
      <c r="B94" s="44"/>
      <c r="C94" s="44"/>
    </row>
    <row r="95" spans="1:10" x14ac:dyDescent="0.2">
      <c r="B95" s="44"/>
      <c r="C95" s="44"/>
    </row>
  </sheetData>
  <sheetProtection algorithmName="SHA-512" hashValue="Om/Eqw1hiSF8eYdmm3vWZjh9DvRXqtZfaMstpWvJhO1X5sMra7mIFDwbc/80LJDHcpyLKE7BnMSXl9PMGEZIzA==" saltValue="xHBN6Tx1+DsXpIc2xmoNoQ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C6704-470F-F148-A90A-B41B80D4893C}">
  <sheetPr>
    <pageSetUpPr fitToPage="1"/>
  </sheetPr>
  <dimension ref="A1:J96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45336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0.79247000000000001</v>
      </c>
      <c r="B12" s="10"/>
      <c r="C12" s="10"/>
      <c r="D12" s="11" t="s">
        <v>46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68" x14ac:dyDescent="0.2">
      <c r="A15" s="15" t="s">
        <v>11</v>
      </c>
      <c r="B15" s="16">
        <f>C15*A12</f>
        <v>31698.799999999999</v>
      </c>
      <c r="C15" s="16">
        <v>40000</v>
      </c>
      <c r="D15" s="17" t="s">
        <v>47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12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48</v>
      </c>
      <c r="B20" s="16">
        <f>-B85</f>
        <v>-2377.41</v>
      </c>
      <c r="C20" s="16"/>
      <c r="D20" s="17" t="s">
        <v>49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15</v>
      </c>
      <c r="B23" s="20">
        <f>B15-B85</f>
        <v>29321.39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2"/>
    </row>
    <row r="27" spans="1:4" x14ac:dyDescent="0.2">
      <c r="A27" s="2" t="s">
        <v>17</v>
      </c>
      <c r="B27" s="3"/>
      <c r="C27" s="3"/>
      <c r="D27" s="23"/>
    </row>
    <row r="28" spans="1:4" x14ac:dyDescent="0.2">
      <c r="A28" s="12">
        <v>45230</v>
      </c>
      <c r="B28" s="24"/>
      <c r="C28" s="24"/>
      <c r="D28" s="24"/>
    </row>
    <row r="29" spans="1:4" x14ac:dyDescent="0.2">
      <c r="A29" s="14"/>
      <c r="B29" s="25"/>
      <c r="C29" s="25"/>
      <c r="D29" s="24"/>
    </row>
    <row r="30" spans="1:4" x14ac:dyDescent="0.2">
      <c r="A30" s="2" t="s">
        <v>9</v>
      </c>
      <c r="B30" s="24"/>
      <c r="C30" s="24"/>
      <c r="D30" s="24"/>
    </row>
    <row r="31" spans="1:4" x14ac:dyDescent="0.2">
      <c r="A31" s="26"/>
      <c r="B31" s="24"/>
      <c r="C31" s="24"/>
      <c r="D31" s="26"/>
    </row>
    <row r="32" spans="1:4" x14ac:dyDescent="0.2">
      <c r="A32" s="14"/>
      <c r="B32" s="24"/>
      <c r="C32" s="24"/>
      <c r="D32" s="24"/>
    </row>
    <row r="33" spans="1:4" ht="34" x14ac:dyDescent="0.2">
      <c r="A33" s="15" t="s">
        <v>18</v>
      </c>
      <c r="B33" s="27">
        <v>19251.226999999999</v>
      </c>
      <c r="C33" s="27"/>
      <c r="D33" s="17" t="s">
        <v>50</v>
      </c>
    </row>
    <row r="34" spans="1:4" x14ac:dyDescent="0.2">
      <c r="A34" s="15" t="s">
        <v>20</v>
      </c>
      <c r="B34" s="27"/>
      <c r="C34" s="27"/>
      <c r="D34" s="17"/>
    </row>
    <row r="35" spans="1:4" ht="34" x14ac:dyDescent="0.2">
      <c r="A35" s="1" t="s">
        <v>21</v>
      </c>
      <c r="B35" s="27">
        <v>2385.3510000000001</v>
      </c>
      <c r="C35" s="27"/>
      <c r="D35" s="17" t="s">
        <v>50</v>
      </c>
    </row>
    <row r="36" spans="1:4" x14ac:dyDescent="0.2">
      <c r="A36" s="15"/>
      <c r="B36" s="27"/>
      <c r="C36" s="27"/>
      <c r="D36" s="11"/>
    </row>
    <row r="37" spans="1:4" x14ac:dyDescent="0.2">
      <c r="A37" s="1" t="s">
        <v>22</v>
      </c>
      <c r="B37" s="27"/>
      <c r="C37" s="27"/>
      <c r="D37" s="11"/>
    </row>
    <row r="38" spans="1:4" x14ac:dyDescent="0.2">
      <c r="A38" s="15"/>
      <c r="B38" s="27"/>
      <c r="C38" s="27"/>
      <c r="D38" s="11"/>
    </row>
    <row r="39" spans="1:4" x14ac:dyDescent="0.2">
      <c r="A39" s="15" t="s">
        <v>23</v>
      </c>
      <c r="B39" s="27"/>
      <c r="C39" s="27"/>
      <c r="D39" s="17"/>
    </row>
    <row r="40" spans="1:4" x14ac:dyDescent="0.2">
      <c r="A40" s="15" t="s">
        <v>24</v>
      </c>
      <c r="B40" s="27"/>
      <c r="C40" s="27"/>
      <c r="D40" s="11"/>
    </row>
    <row r="41" spans="1:4" x14ac:dyDescent="0.2">
      <c r="A41" s="15"/>
      <c r="B41" s="27"/>
      <c r="C41" s="27"/>
      <c r="D41" s="11"/>
    </row>
    <row r="42" spans="1:4" x14ac:dyDescent="0.2">
      <c r="A42" s="15" t="s">
        <v>25</v>
      </c>
      <c r="B42" s="27"/>
      <c r="C42" s="27"/>
      <c r="D42" s="11"/>
    </row>
    <row r="43" spans="1:4" x14ac:dyDescent="0.2">
      <c r="A43" s="15" t="s">
        <v>26</v>
      </c>
      <c r="B43" s="27"/>
      <c r="C43" s="27"/>
      <c r="D43" s="17"/>
    </row>
    <row r="44" spans="1:4" x14ac:dyDescent="0.2">
      <c r="A44" s="15" t="s">
        <v>27</v>
      </c>
      <c r="B44" s="27"/>
      <c r="C44" s="27"/>
      <c r="D44" s="11"/>
    </row>
    <row r="45" spans="1:4" x14ac:dyDescent="0.2">
      <c r="A45" s="15" t="s">
        <v>28</v>
      </c>
      <c r="B45" s="27"/>
      <c r="C45" s="27"/>
      <c r="D45" s="11"/>
    </row>
    <row r="46" spans="1:4" x14ac:dyDescent="0.2">
      <c r="A46" s="15"/>
      <c r="B46" s="27"/>
      <c r="C46" s="27"/>
      <c r="D46" s="11"/>
    </row>
    <row r="47" spans="1:4" x14ac:dyDescent="0.2">
      <c r="A47" s="15" t="s">
        <v>29</v>
      </c>
      <c r="B47" s="27"/>
      <c r="C47" s="27"/>
      <c r="D47" s="17"/>
    </row>
    <row r="48" spans="1:4" x14ac:dyDescent="0.2">
      <c r="A48" s="15" t="s">
        <v>30</v>
      </c>
      <c r="B48" s="27"/>
      <c r="C48" s="27"/>
      <c r="D48" s="11"/>
    </row>
    <row r="49" spans="1:4" x14ac:dyDescent="0.2">
      <c r="A49" s="15" t="s">
        <v>31</v>
      </c>
      <c r="B49" s="27"/>
      <c r="C49" s="27"/>
      <c r="D49" s="17"/>
    </row>
    <row r="50" spans="1:4" ht="34" x14ac:dyDescent="0.2">
      <c r="A50" s="15" t="s">
        <v>32</v>
      </c>
      <c r="B50" s="27">
        <v>257.32100000000003</v>
      </c>
      <c r="C50" s="27"/>
      <c r="D50" s="17" t="s">
        <v>50</v>
      </c>
    </row>
    <row r="51" spans="1:4" x14ac:dyDescent="0.2">
      <c r="A51" s="15"/>
      <c r="B51" s="27"/>
      <c r="C51" s="27"/>
      <c r="D51" s="11"/>
    </row>
    <row r="52" spans="1:4" ht="34" x14ac:dyDescent="0.2">
      <c r="A52" s="15" t="s">
        <v>33</v>
      </c>
      <c r="B52" s="27">
        <v>203.70699999999999</v>
      </c>
      <c r="C52" s="27"/>
      <c r="D52" s="17" t="s">
        <v>50</v>
      </c>
    </row>
    <row r="53" spans="1:4" x14ac:dyDescent="0.2">
      <c r="A53" s="15"/>
      <c r="B53" s="27"/>
      <c r="C53" s="27"/>
      <c r="D53" s="11"/>
    </row>
    <row r="54" spans="1:4" x14ac:dyDescent="0.2">
      <c r="A54" s="15" t="s">
        <v>34</v>
      </c>
      <c r="B54" s="27">
        <f>SUM(B39:B52)</f>
        <v>461.02800000000002</v>
      </c>
      <c r="C54" s="27"/>
      <c r="D54" s="11"/>
    </row>
    <row r="55" spans="1:4" x14ac:dyDescent="0.2">
      <c r="A55" s="28"/>
      <c r="B55" s="29"/>
      <c r="C55" s="29"/>
      <c r="D55" s="30"/>
    </row>
    <row r="56" spans="1:4" x14ac:dyDescent="0.2">
      <c r="A56" s="31" t="s">
        <v>16</v>
      </c>
      <c r="B56" s="32">
        <f>B35+B54</f>
        <v>2846.3789999999999</v>
      </c>
      <c r="C56" s="32"/>
      <c r="D56" s="33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4" t="s">
        <v>35</v>
      </c>
      <c r="B59" s="35">
        <f>ROUND((B23/B33),1)</f>
        <v>1.5</v>
      </c>
      <c r="C59" s="36"/>
      <c r="D59" s="10"/>
    </row>
    <row r="60" spans="1:4" x14ac:dyDescent="0.2">
      <c r="A60" s="34" t="s">
        <v>36</v>
      </c>
      <c r="B60" s="35">
        <f>ROUND((B23/B35),1)</f>
        <v>12.3</v>
      </c>
      <c r="C60" s="36"/>
      <c r="D60" s="10"/>
    </row>
    <row r="61" spans="1:4" x14ac:dyDescent="0.2">
      <c r="A61" s="34" t="s">
        <v>37</v>
      </c>
      <c r="B61" s="35">
        <f>ROUND((B23/B56),1)</f>
        <v>10.3</v>
      </c>
      <c r="C61" s="36"/>
      <c r="D61" s="10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51</v>
      </c>
    </row>
    <row r="67" spans="1:4" x14ac:dyDescent="0.2">
      <c r="A67" s="15" t="s">
        <v>52</v>
      </c>
    </row>
    <row r="68" spans="1:4" x14ac:dyDescent="0.2">
      <c r="A68" t="s">
        <v>53</v>
      </c>
    </row>
    <row r="69" spans="1:4" x14ac:dyDescent="0.2">
      <c r="A69" t="s">
        <v>54</v>
      </c>
    </row>
    <row r="70" spans="1:4" x14ac:dyDescent="0.2">
      <c r="D70" s="11"/>
    </row>
    <row r="71" spans="1:4" x14ac:dyDescent="0.2">
      <c r="A71" s="37"/>
      <c r="B71" s="37"/>
      <c r="C71" s="37"/>
      <c r="D71" s="9"/>
    </row>
    <row r="72" spans="1:4" x14ac:dyDescent="0.2">
      <c r="D72" s="38"/>
    </row>
    <row r="73" spans="1:4" x14ac:dyDescent="0.2">
      <c r="D73" s="38"/>
    </row>
    <row r="74" spans="1:4" x14ac:dyDescent="0.2">
      <c r="B74" s="3" t="s">
        <v>3</v>
      </c>
      <c r="C74" s="3" t="s">
        <v>4</v>
      </c>
    </row>
    <row r="75" spans="1:4" x14ac:dyDescent="0.2">
      <c r="B75" s="3"/>
      <c r="C75" s="3"/>
    </row>
    <row r="76" spans="1:4" x14ac:dyDescent="0.2">
      <c r="B76" s="5" t="s">
        <v>6</v>
      </c>
      <c r="C76" s="5" t="s">
        <v>6</v>
      </c>
    </row>
    <row r="77" spans="1:4" x14ac:dyDescent="0.2">
      <c r="B77" s="5"/>
      <c r="C77" s="5"/>
    </row>
    <row r="78" spans="1:4" x14ac:dyDescent="0.2">
      <c r="B78" s="39">
        <v>45336</v>
      </c>
      <c r="C78" s="39">
        <v>45336</v>
      </c>
    </row>
    <row r="79" spans="1:4" x14ac:dyDescent="0.2">
      <c r="A79" s="2" t="s">
        <v>9</v>
      </c>
      <c r="B79" s="5"/>
      <c r="C79" s="5"/>
    </row>
    <row r="80" spans="1:4" x14ac:dyDescent="0.2">
      <c r="A80" s="40">
        <f>A12</f>
        <v>0.79247000000000001</v>
      </c>
      <c r="B80" s="5"/>
      <c r="C80" s="5"/>
      <c r="D80" s="11" t="s">
        <v>46</v>
      </c>
    </row>
    <row r="82" spans="1:10" ht="85" x14ac:dyDescent="0.2">
      <c r="A82" s="15" t="s">
        <v>56</v>
      </c>
      <c r="B82" s="16">
        <f>C82*A80</f>
        <v>2377.41</v>
      </c>
      <c r="C82" s="16">
        <v>3000</v>
      </c>
      <c r="D82" s="17" t="s">
        <v>55</v>
      </c>
    </row>
    <row r="83" spans="1:10" x14ac:dyDescent="0.2">
      <c r="A83" s="15" t="s">
        <v>57</v>
      </c>
      <c r="B83" s="16"/>
      <c r="C83" s="16"/>
      <c r="D83" s="17"/>
    </row>
    <row r="84" spans="1:10" x14ac:dyDescent="0.2">
      <c r="A84" t="s">
        <v>58</v>
      </c>
      <c r="B84" s="29"/>
      <c r="C84" s="29"/>
      <c r="D84" s="17"/>
    </row>
    <row r="85" spans="1:10" x14ac:dyDescent="0.2">
      <c r="A85" s="2" t="s">
        <v>48</v>
      </c>
      <c r="B85" s="42">
        <f>SUM(B82:B84)</f>
        <v>2377.41</v>
      </c>
      <c r="C85" s="42">
        <f>SUM(C82:C84)</f>
        <v>3000</v>
      </c>
    </row>
    <row r="88" spans="1:10" x14ac:dyDescent="0.2">
      <c r="A88" s="43" t="s">
        <v>44</v>
      </c>
    </row>
    <row r="92" spans="1:10" x14ac:dyDescent="0.2">
      <c r="F92" s="17"/>
      <c r="G92" s="17"/>
      <c r="H92" s="17"/>
      <c r="I92" s="17"/>
      <c r="J92" s="17"/>
    </row>
    <row r="95" spans="1:10" x14ac:dyDescent="0.2">
      <c r="B95" s="44"/>
      <c r="C95" s="44"/>
    </row>
    <row r="96" spans="1:10" x14ac:dyDescent="0.2">
      <c r="B96" s="44"/>
      <c r="C96" s="44"/>
    </row>
  </sheetData>
  <sheetProtection algorithmName="SHA-512" hashValue="U0DdQymdWHze2HQOLKGulwPYh6nR2YD2/WdepfH72KppiZ48vImszoGD/BnmPCeluTXqI5CsLrAre9gO7kFonw==" saltValue="FYPoLX9OPO8+mQ2VAla5Mw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Strata Prod 120224</vt:lpstr>
      <vt:lpstr>The Silent Sentinel Grp 140224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2025-05-21T14:06:12Z</dcterms:created>
  <dcterms:modified xsi:type="dcterms:W3CDTF">2025-05-21T17:14:21Z</dcterms:modified>
</cp:coreProperties>
</file>