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Consumer Discretionary/"/>
    </mc:Choice>
  </mc:AlternateContent>
  <xr:revisionPtr revIDLastSave="0" documentId="13_ncr:1_{F23EBA16-EAEC-F447-9015-6198CABB0BEF}" xr6:coauthVersionLast="47" xr6:coauthVersionMax="47" xr10:uidLastSave="{00000000-0000-0000-0000-000000000000}"/>
  <workbookProtection workbookAlgorithmName="SHA-512" workbookHashValue="vOJ4T4lpAIhuymc+TPu2PIR+N/LTuUFWfYlOOXjEybVKQtSWEjC7ORYINCUlvKCvnIuAKMZ0vy6gWG4GIo1Nzg==" workbookSaltValue="L0peLt4BXswbhdwAxH3b2A==" workbookSpinCount="100000" lockStructure="1"/>
  <bookViews>
    <workbookView xWindow="2380" yWindow="3000" windowWidth="26040" windowHeight="13760" xr2:uid="{6D3FDA80-ED51-8440-B44C-6E7EEDC54E1B}"/>
  </bookViews>
  <sheets>
    <sheet name="Identicare 280224" sheetId="1" r:id="rId1"/>
    <sheet name="Classic Football Co 050324" sheetId="2" r:id="rId2"/>
    <sheet name="Jollyes 260324" sheetId="3" r:id="rId3"/>
    <sheet name="Anglia Home Furn 080524" sheetId="4" r:id="rId4"/>
    <sheet name="Topshop and Topman 091024" sheetId="5" r:id="rId5"/>
    <sheet name="Schoolblazer 111024" sheetId="6" r:id="rId6"/>
    <sheet name="White Stuff Group 251024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3" i="7" l="1"/>
  <c r="B56" i="6"/>
  <c r="B58" i="6" s="1"/>
  <c r="B18" i="6"/>
  <c r="B17" i="5"/>
  <c r="B24" i="5" s="1"/>
  <c r="B60" i="5" s="1"/>
  <c r="B56" i="3"/>
  <c r="B52" i="1"/>
  <c r="B54" i="1" s="1"/>
  <c r="B84" i="7"/>
  <c r="B17" i="7" s="1"/>
  <c r="B58" i="7"/>
  <c r="B55" i="7"/>
  <c r="B20" i="7"/>
  <c r="B60" i="7" s="1"/>
  <c r="B86" i="6"/>
  <c r="B22" i="6" s="1"/>
  <c r="C56" i="6"/>
  <c r="C58" i="6" s="1"/>
  <c r="B86" i="5"/>
  <c r="B57" i="5"/>
  <c r="C87" i="4"/>
  <c r="C88" i="4" s="1"/>
  <c r="B87" i="4"/>
  <c r="A83" i="4"/>
  <c r="B85" i="4" s="1"/>
  <c r="B15" i="4"/>
  <c r="B88" i="3"/>
  <c r="B61" i="3"/>
  <c r="B58" i="3"/>
  <c r="B20" i="3"/>
  <c r="H105" i="2"/>
  <c r="G105" i="2"/>
  <c r="F105" i="2"/>
  <c r="I104" i="2"/>
  <c r="I103" i="2"/>
  <c r="I102" i="2"/>
  <c r="B92" i="2"/>
  <c r="B94" i="2" s="1"/>
  <c r="B26" i="2" s="1"/>
  <c r="B60" i="2"/>
  <c r="B62" i="2" s="1"/>
  <c r="B15" i="2"/>
  <c r="B84" i="1"/>
  <c r="B20" i="1" s="1"/>
  <c r="C59" i="1" s="1"/>
  <c r="C52" i="1"/>
  <c r="C54" i="1" s="1"/>
  <c r="I105" i="2" l="1"/>
  <c r="B17" i="1"/>
  <c r="B25" i="6"/>
  <c r="B88" i="4"/>
  <c r="B20" i="4" s="1"/>
  <c r="B59" i="7"/>
  <c r="C63" i="6"/>
  <c r="B63" i="6"/>
  <c r="C62" i="6"/>
  <c r="B62" i="6"/>
  <c r="C61" i="6"/>
  <c r="B61" i="6"/>
  <c r="C20" i="4"/>
  <c r="C23" i="4"/>
  <c r="B63" i="3"/>
  <c r="J103" i="2"/>
  <c r="J104" i="2"/>
  <c r="J102" i="2"/>
  <c r="B57" i="1"/>
  <c r="C57" i="1"/>
  <c r="B58" i="1"/>
  <c r="C58" i="1"/>
  <c r="B59" i="1"/>
  <c r="B23" i="4" l="1"/>
  <c r="B59" i="4"/>
  <c r="B61" i="4"/>
  <c r="J105" i="2"/>
  <c r="A18" i="2"/>
  <c r="B20" i="2" s="1"/>
  <c r="B29" i="2" s="1"/>
  <c r="B67" i="2" l="1"/>
  <c r="B66" i="2"/>
  <c r="B65" i="2"/>
</calcChain>
</file>

<file path=xl/sharedStrings.xml><?xml version="1.0" encoding="utf-8"?>
<sst xmlns="http://schemas.openxmlformats.org/spreadsheetml/2006/main" count="451" uniqueCount="147">
  <si>
    <t>Target Company</t>
  </si>
  <si>
    <t>Identicare Limited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</si>
  <si>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</si>
  <si>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</si>
  <si>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</si>
  <si>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</si>
  <si>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</si>
  <si>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</si>
  <si>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</si>
  <si>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Animalcare Group plc press release dated 24/09/2024; note 5 Discontinued operations</t>
  </si>
  <si>
    <t>Adjustments:</t>
  </si>
  <si>
    <t>Net cash</t>
  </si>
  <si>
    <t>Source: Animalcare Group plc press release dated 24/09/2024; note 5 Discontinued operations; see below</t>
  </si>
  <si>
    <t>EV</t>
  </si>
  <si>
    <t>Normalised EBITDA</t>
  </si>
  <si>
    <t>Reporting Date:</t>
  </si>
  <si>
    <t>USD/GBP Exchange Rate:</t>
  </si>
  <si>
    <t>Revenue</t>
  </si>
  <si>
    <t>Source: Identicare Limited financial statements for the year ended 31/12/2023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</si>
  <si>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</si>
  <si>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</si>
  <si>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</si>
  <si>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</si>
  <si>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</si>
  <si>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</si>
  <si>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</t>
  </si>
  <si>
    <t xml:space="preserve">Source: Animalcare Group plc press release dated 28/02/2024; adjustment to agree to approximate EBITDA £1.7m for year end 31/12/2023; 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</si>
  <si>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</si>
  <si>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</si>
  <si>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</si>
  <si>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</si>
  <si>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</si>
  <si>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</si>
  <si>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</si>
  <si>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</si>
  <si>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</si>
  <si>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</si>
  <si>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</si>
  <si>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</si>
  <si>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Identicare Limited financial statements for the year ended 31/12/2022</t>
  </si>
  <si>
    <t>Animalcare Group plc press release dated 28/02/2024</t>
  </si>
  <si>
    <t>Taylor Wessing LLP news release dated 05/03/2024</t>
  </si>
  <si>
    <t>Identicare Limited PSC02 notice dated 07/03/2024</t>
  </si>
  <si>
    <t>Animalcare Group plc press release dated 24/09/2024</t>
  </si>
  <si>
    <t>Cash and cash Equivalents</t>
  </si>
  <si>
    <t>Debt</t>
  </si>
  <si>
    <t>Lease Liabilities</t>
  </si>
  <si>
    <t>© 2025 Business Valuation Benchmarks Ltd</t>
  </si>
  <si>
    <t>Classic Football Company Limited</t>
  </si>
  <si>
    <t>USD</t>
  </si>
  <si>
    <t>Source: www.oanda.com - as at 05/03/2024</t>
  </si>
  <si>
    <t>Source: www.forbes.com "Chernin Group Invests $38.5 Million In Classic Football Shirts" dated 16/05/2024; www.fashionunited.uk "Classic Football Shirts secures 38.5 million dollar investment to support expansion" dated 17/05/2024; www.sportsbusinessjournal.com "Chernin Group invests $38.5M in Classic Football Shirts" dated 16/05/2024; www.finsmes.com "Classic Football Shirts Receives Growth Equity Investment from The Chernin Group" dated 16/05/2024</t>
  </si>
  <si>
    <t>Percentage acquired:</t>
  </si>
  <si>
    <t>Source: Classic Football Company Limited CS01 Confirmation Statement dated 17/06/2024; Classic Football Company Limited financial statements for the year ended 30/06/2023 - pg. 3 Post Balance Sheet Event On the 5th March 2024, TCG acquired controlling interest; see below</t>
  </si>
  <si>
    <t>Implied value</t>
  </si>
  <si>
    <t>Net cash - as at 30/06/2023</t>
  </si>
  <si>
    <t>Source: Classic Football Company Limited financial statements for the year ended 30/06/2023; see below</t>
  </si>
  <si>
    <t>Source: Classic Football Company Limited financial statements for the year ended 30/06/2023</t>
  </si>
  <si>
    <t>Other - to account for non-recurring costs</t>
  </si>
  <si>
    <t>Classic Football Company Limited financial statements for the year ended 30/06/2023</t>
  </si>
  <si>
    <t>Classic Football Company Limited CS01 Confirmation Statement dated 17/06/2024</t>
  </si>
  <si>
    <t>www.forbes.com "Chernin Group Invests $38.5 Million In Classic Football Shirts" dated 16/05/2024</t>
  </si>
  <si>
    <t>www.sportsbusinessjournal.com "Chernin Group invests $38.5M in Classic Football Shirts" dated 16/05/2024</t>
  </si>
  <si>
    <t>www.finsmes.com "Classic Football Shirts Receives Growth Equity Investment from The Chernin Group" dated 16/05/2024</t>
  </si>
  <si>
    <t>www.fashionunited.uk "Classic Football Shirts secures 38.5 million dollar investment to support expansion" dated 17/05/2024</t>
  </si>
  <si>
    <t>Source: Classic Football Company Limited financial statements for the year ended 30/06/2023; Bank loan £1,517.5m repayable 15 years; Other Loan £375k subject to 5.73% and 6.69%</t>
  </si>
  <si>
    <t>List of Shareholders as at 12/06/2024</t>
  </si>
  <si>
    <t>Name of Shareholder</t>
  </si>
  <si>
    <t>Ordinary Shares       (no.)</t>
  </si>
  <si>
    <t>Preferred Ordinary (no.)</t>
  </si>
  <si>
    <t>V Shares (no.)</t>
  </si>
  <si>
    <t>Total        (no.)</t>
  </si>
  <si>
    <t>Percentage holding</t>
  </si>
  <si>
    <t>TCG 3.0 CFS, LP</t>
  </si>
  <si>
    <t>Dougals Bierton</t>
  </si>
  <si>
    <t>Matthew Dale</t>
  </si>
  <si>
    <t>Total</t>
  </si>
  <si>
    <t>Source: Classic Football Company Limited CS01 Confirmation Statement dated 17/06/2024</t>
  </si>
  <si>
    <t>Jaguar Topco Limited (Jollyes)</t>
  </si>
  <si>
    <t>Deal value (GBP)</t>
  </si>
  <si>
    <t>Source: www.globalpetindustry.com "PE firm snaps up Jollyes for a reported £130 million" dated 29/02/2024; www.penews.com "TDR joins the pet boom with 130m Jollyes deal" dated 28/02/2024; reported value; minimum deal value.</t>
  </si>
  <si>
    <t>Source: Jaguar Topco Limited consolidated financial statements for the period ended 28/05/2023</t>
  </si>
  <si>
    <t>Exceptional items:</t>
  </si>
  <si>
    <t>Store pre-opening costs</t>
  </si>
  <si>
    <t>Cost of living payments</t>
  </si>
  <si>
    <t>Refinance charges and monitoring fees</t>
  </si>
  <si>
    <t>Exceptional supply and distribution charges</t>
  </si>
  <si>
    <t>N/A</t>
  </si>
  <si>
    <t>Jaguar Topco Limited consolidated financial statements for the period ended 28/05/2023</t>
  </si>
  <si>
    <t>www.penews.com "TDR joins the pet boom with 130m Jollyes deal" dated 28/02/2024</t>
  </si>
  <si>
    <t>TDR Capital LLP press release dated 28/02/2024</t>
  </si>
  <si>
    <t>www.globalpetindustry.com "PE firm snaps up Jollyes for a reported £130 million" dated 29/02/2024</t>
  </si>
  <si>
    <t>Jaguar Topco Limited PSC02 notice dated 17/05/2024</t>
  </si>
  <si>
    <t>00/00/2000</t>
  </si>
  <si>
    <t>Source:</t>
  </si>
  <si>
    <t>Net debt</t>
  </si>
  <si>
    <t>Anglia Home Furnishings Limited (Fabb Furniture)</t>
  </si>
  <si>
    <t>AUD</t>
  </si>
  <si>
    <t>AUD/GBP Exchange Rate:</t>
  </si>
  <si>
    <t>Source: www.oanda.com - as at 08/05/2024</t>
  </si>
  <si>
    <t>Source: Nick Scali Limited Annual Report 2024;  note 32. Business combinations</t>
  </si>
  <si>
    <t>Net revenue</t>
  </si>
  <si>
    <t>Source: Nick Scali Limited investor presentation dated 24/04/2024; pg. 10 "Overview of Fabb Furniture"</t>
  </si>
  <si>
    <t xml:space="preserve">Source: Nick Scali Limited investor presentation dated 24/04/2024; pg. 10 "Overview of Fabb Furniture" - Post IFRS 16 </t>
  </si>
  <si>
    <t>Anglia Home Furnishings Limited financial statements for the year ended 31/03/2023</t>
  </si>
  <si>
    <t>Furniture Holdings Limited annual report for the year ended 31/03/2023</t>
  </si>
  <si>
    <t>Anglia Home Furnishings Limited PSC02 notice dated 27/05/2024</t>
  </si>
  <si>
    <t>Nick Scali Limited press release dated 24/04/2024</t>
  </si>
  <si>
    <t>Nick Scali Limited investor presentation dated 24/04/2024</t>
  </si>
  <si>
    <t>Nick Scali Limited press release dated 09/05/2024</t>
  </si>
  <si>
    <t>Nick Scali Limited Annual Report 2024</t>
  </si>
  <si>
    <t>Asos plc - Topshop and Topman brands</t>
  </si>
  <si>
    <t>Cash consideration (GBP)</t>
  </si>
  <si>
    <t>Source: ASOS plc press release dated 05/11/2024; note 13 Assets Held For Sale; Heartland A/S  paid for £135m cash consideration taking a 75% stake</t>
  </si>
  <si>
    <t>Shares consideration (GBP)</t>
  </si>
  <si>
    <t>Source: ASOS plc press release dated 05/11/2024 - 25% of the issued ordinary shares in the entity that will hold the brands, valued at £45m</t>
  </si>
  <si>
    <t>Total consideration</t>
  </si>
  <si>
    <t>Source: ASOS plc press release dated 05/09/2024; circa; adjusted revenue - "Revenue net of Jobber income received from stock clearance measures as company transitions to new commercial operating model"</t>
  </si>
  <si>
    <t>ASOS plc press release dated 05/09/2024</t>
  </si>
  <si>
    <t>ASOS plc press release dated 09/10/2024</t>
  </si>
  <si>
    <t>ASOS plc press release dated 05/11/2024</t>
  </si>
  <si>
    <t>Heartland A/S Annual Report 2021/2022</t>
  </si>
  <si>
    <t>Schoolblazer Limited</t>
  </si>
  <si>
    <t>Source: Hancock &amp; Gore Limited press release dated 03/09/2024</t>
  </si>
  <si>
    <t>Deferred consideration (GBP)</t>
  </si>
  <si>
    <t>Cash at bank and in hand - as at 30/09/2024</t>
  </si>
  <si>
    <t>Source: Schoolblazer Limited financial statements for the year ended 30/09/2024</t>
  </si>
  <si>
    <t xml:space="preserve">Other </t>
  </si>
  <si>
    <t xml:space="preserve">Source: Hancock &amp; Gore Limited press release dated 03/09/2024; adjustment to agree to reported EBITDA of £4.2m; "Shoolblazer valued at c.7x EV / FY24 EBITDA" of £4.2m; </t>
  </si>
  <si>
    <t>Schoolblazer Limited financial statements for the year ended 30/09/2024</t>
  </si>
  <si>
    <t>Hancock &amp; Gore Limited press release dated 03/09/2024</t>
  </si>
  <si>
    <t>Cash at bank and in hand</t>
  </si>
  <si>
    <t>White Stuff Group Limited</t>
  </si>
  <si>
    <t>Source: The Foschini Group Limited unaudited interim condensed consolidated half year results for the half year ended 30/09/2024; note 17 Subsequent events, Acquisition of White Stuff</t>
  </si>
  <si>
    <t>Net cash - as at 27/04/2024</t>
  </si>
  <si>
    <t>Source: White Stuff Group Limited consolidated financial statements for the year ended 27/04/2024; see below</t>
  </si>
  <si>
    <t>Source: White Stuff Group Limited consolidated financial statements for the year ended 27/04/2024</t>
  </si>
  <si>
    <t>Other - amortisation of loan costs</t>
  </si>
  <si>
    <t>Other - onerous lease provision release</t>
  </si>
  <si>
    <t>impairment loss on intangible assets</t>
  </si>
  <si>
    <t>White Stuff Group Limited consolidated financial statements for the year ended 27/04/2024</t>
  </si>
  <si>
    <t>The Foschini Group Limited press release dated 25/10/2024</t>
  </si>
  <si>
    <t>White Stuff Group Limited PSC02 notice dated 01/11/2024</t>
  </si>
  <si>
    <t>The Chernin Group LinkedIn post dated May 2024</t>
  </si>
  <si>
    <t>Restructure and settlements</t>
  </si>
  <si>
    <t>Source: Nick Scali Limited investor presentation dated 24/04/2024; pg. 10 "Overview of Fabb Furniture." financial based on unaudited financial accounts for the period 01/04/2023 to 02/03/2024 and management forecasts for the period 03/03/2024 to 31/03/2024.  financials have been adjusted to reflect accounting policies and principles applied under Nick Scali Limited ownership.</t>
  </si>
  <si>
    <t>The Foschini Group Limited unaudited interim condensed consolidated half year results for the half year ended 30/09/2024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</si>
</sst>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dd/mm/yyyy;@"/>
    <numFmt numFmtId="165" formatCode="#,##0.0;[Red]\-#,##0.0"/>
    <numFmt numFmtId="166" formatCode="#,##0.00000;[Red]\-#,##0.00000"/>
    <numFmt numFmtId="167" formatCode="0.0"/>
    <numFmt numFmtId="168" formatCode="#,##0.00000_);[Red]\(#,##0.00000\)"/>
    <numFmt numFmtId="169" formatCode="0.0%"/>
    <numFmt numFmtId="170" formatCode="_-* #,##0_-;\-* #,##0_-;_-* &quot;-&quot;??_-;_-@_-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5" fillId="2" borderId="1" xfId="0" applyFont="1" applyFill="1" applyBorder="1"/>
    <xf numFmtId="164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5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center"/>
    </xf>
    <xf numFmtId="166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167" fontId="0" fillId="0" borderId="0" xfId="0" applyNumberFormat="1"/>
    <xf numFmtId="168" fontId="0" fillId="0" borderId="0" xfId="1" applyNumberFormat="1" applyFont="1" applyAlignment="1">
      <alignment horizontal="left" vertical="top"/>
    </xf>
    <xf numFmtId="169" fontId="0" fillId="0" borderId="0" xfId="2" applyNumberFormat="1" applyFont="1" applyAlignment="1">
      <alignment horizontal="left" vertical="top"/>
    </xf>
    <xf numFmtId="0" fontId="6" fillId="0" borderId="0" xfId="0" quotePrefix="1" applyFont="1" applyAlignment="1">
      <alignment horizontal="center"/>
    </xf>
    <xf numFmtId="165" fontId="2" fillId="0" borderId="0" xfId="1" applyNumberFormat="1" applyFont="1" applyFill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170" fontId="0" fillId="0" borderId="0" xfId="1" applyNumberFormat="1" applyFont="1"/>
    <xf numFmtId="170" fontId="2" fillId="0" borderId="0" xfId="0" applyNumberFormat="1" applyFont="1"/>
    <xf numFmtId="169" fontId="0" fillId="3" borderId="0" xfId="2" applyNumberFormat="1" applyFont="1" applyFill="1"/>
    <xf numFmtId="169" fontId="0" fillId="0" borderId="0" xfId="2" applyNumberFormat="1" applyFont="1"/>
    <xf numFmtId="170" fontId="0" fillId="0" borderId="2" xfId="1" applyNumberFormat="1" applyFont="1" applyBorder="1"/>
    <xf numFmtId="170" fontId="2" fillId="0" borderId="2" xfId="0" applyNumberFormat="1" applyFont="1" applyBorder="1"/>
    <xf numFmtId="169" fontId="0" fillId="0" borderId="2" xfId="2" applyNumberFormat="1" applyFont="1" applyBorder="1"/>
    <xf numFmtId="170" fontId="2" fillId="2" borderId="1" xfId="0" applyNumberFormat="1" applyFont="1" applyFill="1" applyBorder="1"/>
    <xf numFmtId="169" fontId="2" fillId="2" borderId="1" xfId="2" applyNumberFormat="1" applyFont="1" applyFill="1" applyBorder="1"/>
    <xf numFmtId="0" fontId="0" fillId="0" borderId="0" xfId="0" applyAlignment="1">
      <alignment horizontal="left" vertical="top" indent="1"/>
    </xf>
    <xf numFmtId="165" fontId="2" fillId="2" borderId="4" xfId="1" applyNumberFormat="1" applyFont="1" applyFill="1" applyBorder="1" applyAlignment="1">
      <alignment horizontal="right"/>
    </xf>
    <xf numFmtId="40" fontId="0" fillId="2" borderId="1" xfId="1" applyNumberFormat="1" applyFont="1" applyFill="1" applyBorder="1" applyAlignment="1">
      <alignment vertical="top" wrapText="1"/>
    </xf>
    <xf numFmtId="169" fontId="4" fillId="0" borderId="0" xfId="2" applyNumberFormat="1" applyFont="1" applyAlignment="1">
      <alignment horizontal="left" vertical="top"/>
    </xf>
    <xf numFmtId="38" fontId="0" fillId="0" borderId="2" xfId="1" applyNumberFormat="1" applyFont="1" applyBorder="1" applyAlignment="1">
      <alignment vertical="top"/>
    </xf>
    <xf numFmtId="169" fontId="2" fillId="0" borderId="0" xfId="2" applyNumberFormat="1" applyFont="1" applyAlignment="1">
      <alignment horizontal="left" vertical="top"/>
    </xf>
    <xf numFmtId="164" fontId="0" fillId="0" borderId="5" xfId="0" applyNumberFormat="1" applyBorder="1" applyAlignment="1">
      <alignment horizontal="center"/>
    </xf>
    <xf numFmtId="0" fontId="7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center"/>
    </xf>
    <xf numFmtId="38" fontId="0" fillId="0" borderId="6" xfId="1" applyNumberFormat="1" applyFont="1" applyFill="1" applyBorder="1" applyAlignment="1">
      <alignment vertical="top"/>
    </xf>
    <xf numFmtId="38" fontId="0" fillId="0" borderId="7" xfId="1" applyNumberFormat="1" applyFont="1" applyBorder="1"/>
    <xf numFmtId="38" fontId="2" fillId="2" borderId="8" xfId="1" applyNumberFormat="1" applyFont="1" applyFill="1" applyBorder="1" applyAlignment="1">
      <alignment vertical="top"/>
    </xf>
    <xf numFmtId="38" fontId="0" fillId="0" borderId="6" xfId="1" applyNumberFormat="1" applyFont="1" applyBorder="1"/>
    <xf numFmtId="14" fontId="2" fillId="0" borderId="6" xfId="0" applyNumberFormat="1" applyFont="1" applyBorder="1" applyAlignment="1">
      <alignment horizontal="center"/>
    </xf>
    <xf numFmtId="165" fontId="2" fillId="2" borderId="8" xfId="1" applyNumberFormat="1" applyFont="1" applyFill="1" applyBorder="1"/>
    <xf numFmtId="165" fontId="2" fillId="2" borderId="9" xfId="1" applyNumberFormat="1" applyFont="1" applyFill="1" applyBorder="1"/>
    <xf numFmtId="0" fontId="0" fillId="0" borderId="10" xfId="0" applyBorder="1"/>
    <xf numFmtId="38" fontId="0" fillId="2" borderId="0" xfId="1" applyNumberFormat="1" applyFont="1" applyFill="1" applyAlignment="1">
      <alignment vertical="top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2B8AC-4F41-AB49-8727-1FFB8709A3EC}">
  <sheetPr>
    <pageSetUpPr fitToPage="1"/>
  </sheetPr>
  <dimension ref="A1:J95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12.6640625" hidden="1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45350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17" x14ac:dyDescent="0.2">
      <c r="A12" s="14" t="s">
        <v>8</v>
      </c>
      <c r="B12" s="15">
        <v>24862</v>
      </c>
      <c r="C12" s="15"/>
      <c r="D12" s="16" t="s">
        <v>9</v>
      </c>
    </row>
    <row r="13" spans="1:4" x14ac:dyDescent="0.2">
      <c r="A13" s="14"/>
      <c r="B13" s="15"/>
      <c r="C13" s="15"/>
      <c r="D13" s="16"/>
    </row>
    <row r="14" spans="1:4" x14ac:dyDescent="0.2">
      <c r="A14" s="14"/>
      <c r="B14" s="15"/>
      <c r="C14" s="15"/>
      <c r="D14" s="16"/>
    </row>
    <row r="15" spans="1:4" x14ac:dyDescent="0.2">
      <c r="A15" s="17" t="s">
        <v>10</v>
      </c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ht="34" x14ac:dyDescent="0.2">
      <c r="A17" s="14" t="s">
        <v>11</v>
      </c>
      <c r="B17" s="15">
        <f>-B84</f>
        <v>-43</v>
      </c>
      <c r="C17" s="15"/>
      <c r="D17" s="16" t="s">
        <v>12</v>
      </c>
    </row>
    <row r="18" spans="1:4" x14ac:dyDescent="0.2">
      <c r="A18" s="14"/>
      <c r="B18" s="15"/>
      <c r="C18" s="15"/>
      <c r="D18" s="16"/>
    </row>
    <row r="19" spans="1:4" x14ac:dyDescent="0.2">
      <c r="A19" s="4"/>
      <c r="B19" s="10"/>
      <c r="C19" s="10"/>
    </row>
    <row r="20" spans="1:4" x14ac:dyDescent="0.2">
      <c r="A20" s="18" t="s">
        <v>13</v>
      </c>
      <c r="B20" s="19">
        <f>B12-B84</f>
        <v>24819</v>
      </c>
      <c r="C20" s="19"/>
      <c r="D20" s="20"/>
    </row>
    <row r="21" spans="1:4" x14ac:dyDescent="0.2">
      <c r="A21" s="2"/>
    </row>
    <row r="22" spans="1:4" x14ac:dyDescent="0.2">
      <c r="A22" s="2"/>
    </row>
    <row r="23" spans="1:4" x14ac:dyDescent="0.2">
      <c r="A23" s="7" t="s">
        <v>14</v>
      </c>
      <c r="B23" s="7"/>
      <c r="C23" s="7"/>
      <c r="D23" s="21"/>
    </row>
    <row r="24" spans="1:4" x14ac:dyDescent="0.2">
      <c r="A24" s="2" t="s">
        <v>15</v>
      </c>
      <c r="B24" s="22"/>
      <c r="C24" s="22">
        <v>44926</v>
      </c>
      <c r="D24" s="23"/>
    </row>
    <row r="25" spans="1:4" x14ac:dyDescent="0.2">
      <c r="A25" s="12">
        <v>45291</v>
      </c>
      <c r="B25" s="22"/>
      <c r="C25" s="22"/>
      <c r="D25" s="23"/>
    </row>
    <row r="26" spans="1:4" x14ac:dyDescent="0.2">
      <c r="A26" s="2"/>
      <c r="B26" s="22"/>
      <c r="C26" s="22"/>
      <c r="D26" s="23"/>
    </row>
    <row r="27" spans="1:4" x14ac:dyDescent="0.2">
      <c r="A27" s="13"/>
      <c r="B27" s="24"/>
      <c r="C27" s="24"/>
      <c r="D27" s="23"/>
    </row>
    <row r="28" spans="1:4" x14ac:dyDescent="0.2">
      <c r="A28" s="2" t="s">
        <v>16</v>
      </c>
      <c r="B28" s="23"/>
      <c r="C28" s="23"/>
      <c r="D28" s="23"/>
    </row>
    <row r="29" spans="1:4" x14ac:dyDescent="0.2">
      <c r="A29" s="25"/>
      <c r="B29" s="23"/>
      <c r="C29" s="23"/>
      <c r="D29" s="25"/>
    </row>
    <row r="30" spans="1:4" x14ac:dyDescent="0.2">
      <c r="A30" s="13"/>
      <c r="B30" s="23"/>
      <c r="C30" s="23"/>
      <c r="D30" s="23"/>
    </row>
    <row r="31" spans="1:4" ht="17" x14ac:dyDescent="0.2">
      <c r="A31" s="14" t="s">
        <v>17</v>
      </c>
      <c r="B31" s="26">
        <v>3617</v>
      </c>
      <c r="C31" s="26">
        <v>2704</v>
      </c>
      <c r="D31" s="16" t="s">
        <v>18</v>
      </c>
    </row>
    <row r="32" spans="1:4" x14ac:dyDescent="0.2">
      <c r="A32" s="14" t="s">
        <v>19</v>
      </c>
      <c r="B32" s="26"/>
      <c r="C32" s="26"/>
      <c r="D32" s="16"/>
    </row>
    <row r="33" spans="1:4" ht="17" x14ac:dyDescent="0.2">
      <c r="A33" s="1" t="s">
        <v>20</v>
      </c>
      <c r="B33" s="26">
        <v>234</v>
      </c>
      <c r="C33" s="26">
        <v>456</v>
      </c>
      <c r="D33" s="16" t="s">
        <v>18</v>
      </c>
    </row>
    <row r="34" spans="1:4" x14ac:dyDescent="0.2">
      <c r="A34" s="14"/>
      <c r="B34" s="26"/>
      <c r="C34" s="26"/>
      <c r="D34" s="11"/>
    </row>
    <row r="35" spans="1:4" x14ac:dyDescent="0.2">
      <c r="A35" s="1" t="s">
        <v>21</v>
      </c>
      <c r="B35" s="26"/>
      <c r="C35" s="26"/>
      <c r="D35" s="11"/>
    </row>
    <row r="36" spans="1:4" x14ac:dyDescent="0.2">
      <c r="A36" s="14"/>
      <c r="B36" s="26"/>
      <c r="C36" s="26"/>
      <c r="D36" s="11"/>
    </row>
    <row r="37" spans="1:4" x14ac:dyDescent="0.2">
      <c r="A37" s="14" t="s">
        <v>22</v>
      </c>
      <c r="B37" s="26"/>
      <c r="C37" s="26"/>
      <c r="D37" s="16"/>
    </row>
    <row r="38" spans="1:4" x14ac:dyDescent="0.2">
      <c r="A38" s="14" t="s">
        <v>23</v>
      </c>
      <c r="B38" s="26"/>
      <c r="C38" s="26"/>
      <c r="D38" s="11"/>
    </row>
    <row r="39" spans="1:4" x14ac:dyDescent="0.2">
      <c r="A39" s="14"/>
      <c r="B39" s="26"/>
      <c r="C39" s="26"/>
      <c r="D39" s="11"/>
    </row>
    <row r="40" spans="1:4" x14ac:dyDescent="0.2">
      <c r="A40" s="14" t="s">
        <v>24</v>
      </c>
      <c r="B40" s="26"/>
      <c r="C40" s="26"/>
      <c r="D40" s="11"/>
    </row>
    <row r="41" spans="1:4" ht="34" x14ac:dyDescent="0.2">
      <c r="A41" s="14" t="s">
        <v>25</v>
      </c>
      <c r="B41" s="26">
        <v>758</v>
      </c>
      <c r="C41" s="26"/>
      <c r="D41" s="16" t="s">
        <v>26</v>
      </c>
    </row>
    <row r="42" spans="1:4" x14ac:dyDescent="0.2">
      <c r="A42" s="14" t="s">
        <v>27</v>
      </c>
      <c r="B42" s="26"/>
      <c r="C42" s="26"/>
      <c r="D42" s="11"/>
    </row>
    <row r="43" spans="1:4" x14ac:dyDescent="0.2">
      <c r="A43" s="14" t="s">
        <v>28</v>
      </c>
      <c r="B43" s="26"/>
      <c r="C43" s="26">
        <v>38</v>
      </c>
      <c r="D43" s="16"/>
    </row>
    <row r="44" spans="1:4" x14ac:dyDescent="0.2">
      <c r="A44" s="14"/>
      <c r="B44" s="26"/>
      <c r="C44" s="26"/>
      <c r="D44" s="11"/>
    </row>
    <row r="45" spans="1:4" x14ac:dyDescent="0.2">
      <c r="A45" s="14" t="s">
        <v>29</v>
      </c>
      <c r="B45" s="26"/>
      <c r="C45" s="26"/>
      <c r="D45" s="16"/>
    </row>
    <row r="46" spans="1:4" x14ac:dyDescent="0.2">
      <c r="A46" s="14" t="s">
        <v>30</v>
      </c>
      <c r="B46" s="26"/>
      <c r="C46" s="26"/>
      <c r="D46" s="11"/>
    </row>
    <row r="47" spans="1:4" x14ac:dyDescent="0.2">
      <c r="A47" s="14" t="s">
        <v>31</v>
      </c>
      <c r="B47" s="26"/>
      <c r="C47" s="26"/>
      <c r="D47" s="16"/>
    </row>
    <row r="48" spans="1:4" ht="17" x14ac:dyDescent="0.2">
      <c r="A48" s="14" t="s">
        <v>32</v>
      </c>
      <c r="B48" s="26">
        <v>634</v>
      </c>
      <c r="C48" s="26">
        <v>363</v>
      </c>
      <c r="D48" s="16" t="s">
        <v>18</v>
      </c>
    </row>
    <row r="49" spans="1:4" x14ac:dyDescent="0.2">
      <c r="A49" s="14"/>
      <c r="B49" s="26"/>
      <c r="C49" s="26"/>
      <c r="D49" s="11"/>
    </row>
    <row r="50" spans="1:4" ht="17" x14ac:dyDescent="0.2">
      <c r="A50" s="14" t="s">
        <v>33</v>
      </c>
      <c r="B50" s="26">
        <v>74</v>
      </c>
      <c r="C50" s="26">
        <v>29</v>
      </c>
      <c r="D50" s="16" t="s">
        <v>18</v>
      </c>
    </row>
    <row r="51" spans="1:4" x14ac:dyDescent="0.2">
      <c r="A51" s="14"/>
      <c r="B51" s="26"/>
      <c r="C51" s="26"/>
      <c r="D51" s="11"/>
    </row>
    <row r="52" spans="1:4" x14ac:dyDescent="0.2">
      <c r="A52" s="14" t="s">
        <v>34</v>
      </c>
      <c r="B52" s="26">
        <f>SUM(B37:B50)</f>
        <v>1466</v>
      </c>
      <c r="C52" s="26">
        <f>SUM(C37:C50)</f>
        <v>430</v>
      </c>
      <c r="D52" s="11"/>
    </row>
    <row r="53" spans="1:4" x14ac:dyDescent="0.2">
      <c r="A53" s="27"/>
      <c r="B53" s="28"/>
      <c r="C53" s="28"/>
      <c r="D53" s="29"/>
    </row>
    <row r="54" spans="1:4" x14ac:dyDescent="0.2">
      <c r="A54" s="30" t="s">
        <v>14</v>
      </c>
      <c r="B54" s="31">
        <f>B33+B52</f>
        <v>1700</v>
      </c>
      <c r="C54" s="31">
        <f>C33+C52</f>
        <v>886</v>
      </c>
      <c r="D54" s="32"/>
    </row>
    <row r="55" spans="1:4" x14ac:dyDescent="0.2">
      <c r="B55" s="10"/>
      <c r="C55" s="10"/>
      <c r="D55" s="11"/>
    </row>
    <row r="56" spans="1:4" x14ac:dyDescent="0.2">
      <c r="B56" s="3"/>
      <c r="C56" s="3"/>
      <c r="D56" s="10"/>
    </row>
    <row r="57" spans="1:4" x14ac:dyDescent="0.2">
      <c r="A57" s="33" t="s">
        <v>35</v>
      </c>
      <c r="B57" s="34">
        <f>ROUND((B20/B31),1)</f>
        <v>6.9</v>
      </c>
      <c r="C57" s="34">
        <f>ROUND((B20/C31),1)</f>
        <v>9.1999999999999993</v>
      </c>
      <c r="D57" s="10"/>
    </row>
    <row r="58" spans="1:4" x14ac:dyDescent="0.2">
      <c r="A58" s="33" t="s">
        <v>36</v>
      </c>
      <c r="B58" s="34">
        <f>ROUND((B20/B33),1)</f>
        <v>106.1</v>
      </c>
      <c r="C58" s="34">
        <f>ROUND((B20/C33),1)</f>
        <v>54.4</v>
      </c>
      <c r="D58" s="10"/>
    </row>
    <row r="59" spans="1:4" x14ac:dyDescent="0.2">
      <c r="A59" s="33" t="s">
        <v>37</v>
      </c>
      <c r="B59" s="34">
        <f>ROUND((B20/B54),1)</f>
        <v>14.6</v>
      </c>
      <c r="C59" s="34">
        <f>ROUND((B20/C54),1)</f>
        <v>28</v>
      </c>
      <c r="D59" s="10"/>
    </row>
    <row r="62" spans="1:4" x14ac:dyDescent="0.2">
      <c r="A62" s="7" t="s">
        <v>38</v>
      </c>
      <c r="B62" s="8"/>
      <c r="C62" s="8"/>
      <c r="D62" s="9"/>
    </row>
    <row r="63" spans="1:4" x14ac:dyDescent="0.2">
      <c r="D63" s="10"/>
    </row>
    <row r="64" spans="1:4" x14ac:dyDescent="0.2">
      <c r="A64" s="14" t="s">
        <v>39</v>
      </c>
    </row>
    <row r="65" spans="1:4" x14ac:dyDescent="0.2">
      <c r="A65" t="s">
        <v>40</v>
      </c>
    </row>
    <row r="66" spans="1:4" x14ac:dyDescent="0.2">
      <c r="A66" t="s">
        <v>41</v>
      </c>
    </row>
    <row r="67" spans="1:4" x14ac:dyDescent="0.2">
      <c r="A67" s="14" t="s">
        <v>42</v>
      </c>
    </row>
    <row r="68" spans="1:4" x14ac:dyDescent="0.2">
      <c r="A68" s="14" t="s">
        <v>43</v>
      </c>
    </row>
    <row r="69" spans="1:4" x14ac:dyDescent="0.2">
      <c r="D69" s="11"/>
    </row>
    <row r="70" spans="1:4" x14ac:dyDescent="0.2">
      <c r="A70" s="35"/>
      <c r="B70" s="35"/>
      <c r="C70" s="35"/>
      <c r="D70" s="9"/>
    </row>
    <row r="71" spans="1:4" x14ac:dyDescent="0.2">
      <c r="D71" s="36"/>
    </row>
    <row r="72" spans="1:4" x14ac:dyDescent="0.2">
      <c r="D72" s="36"/>
    </row>
    <row r="73" spans="1:4" x14ac:dyDescent="0.2">
      <c r="B73" s="3" t="s">
        <v>3</v>
      </c>
      <c r="C73" s="3"/>
    </row>
    <row r="74" spans="1:4" x14ac:dyDescent="0.2">
      <c r="B74" s="3"/>
      <c r="C74" s="3"/>
    </row>
    <row r="75" spans="1:4" x14ac:dyDescent="0.2">
      <c r="B75" s="5" t="s">
        <v>5</v>
      </c>
      <c r="C75" s="5"/>
    </row>
    <row r="76" spans="1:4" x14ac:dyDescent="0.2">
      <c r="B76" s="5"/>
      <c r="C76" s="5"/>
    </row>
    <row r="77" spans="1:4" x14ac:dyDescent="0.2">
      <c r="B77" s="37">
        <v>45350</v>
      </c>
      <c r="C77" s="37"/>
    </row>
    <row r="78" spans="1:4" x14ac:dyDescent="0.2">
      <c r="A78" s="2" t="s">
        <v>16</v>
      </c>
      <c r="B78" s="5"/>
      <c r="C78" s="5"/>
    </row>
    <row r="79" spans="1:4" x14ac:dyDescent="0.2">
      <c r="A79" s="38"/>
      <c r="B79" s="5"/>
      <c r="C79" s="5"/>
    </row>
    <row r="81" spans="1:10" ht="17" x14ac:dyDescent="0.2">
      <c r="A81" s="14" t="s">
        <v>44</v>
      </c>
      <c r="B81" s="15">
        <v>340</v>
      </c>
      <c r="C81" s="15"/>
      <c r="D81" s="16" t="s">
        <v>9</v>
      </c>
    </row>
    <row r="82" spans="1:10" x14ac:dyDescent="0.2">
      <c r="A82" s="14" t="s">
        <v>45</v>
      </c>
      <c r="B82" s="15"/>
      <c r="C82" s="15"/>
      <c r="D82" s="16"/>
    </row>
    <row r="83" spans="1:10" ht="17" x14ac:dyDescent="0.2">
      <c r="A83" t="s">
        <v>46</v>
      </c>
      <c r="B83" s="28">
        <v>-297</v>
      </c>
      <c r="C83" s="39"/>
      <c r="D83" s="16" t="s">
        <v>9</v>
      </c>
    </row>
    <row r="84" spans="1:10" x14ac:dyDescent="0.2">
      <c r="A84" s="2" t="s">
        <v>11</v>
      </c>
      <c r="B84" s="40">
        <f>SUM(B81:B83)</f>
        <v>43</v>
      </c>
      <c r="C84" s="40"/>
    </row>
    <row r="87" spans="1:10" x14ac:dyDescent="0.2">
      <c r="A87" s="41" t="s">
        <v>47</v>
      </c>
    </row>
    <row r="91" spans="1:10" x14ac:dyDescent="0.2">
      <c r="F91" s="16"/>
      <c r="G91" s="16"/>
      <c r="H91" s="16"/>
      <c r="I91" s="16"/>
      <c r="J91" s="16"/>
    </row>
    <row r="94" spans="1:10" x14ac:dyDescent="0.2">
      <c r="B94" s="42"/>
      <c r="C94" s="42"/>
    </row>
    <row r="95" spans="1:10" x14ac:dyDescent="0.2">
      <c r="B95" s="42"/>
      <c r="C95" s="42"/>
    </row>
  </sheetData>
  <sheetProtection algorithmName="SHA-512" hashValue="HuYfShk6+YjIM7PJTXOEnuepoDft/4FlVNG2lkR8ucE2TO5wqJ7mFAoUiJV5FTGwYzPPZ6yexfF/PG9C9pFp8w==" saltValue="B81x1EZRmq4oLRFWBbqHnQ==" spinCount="100000" sheet="1" objects="1" scenarios="1"/>
  <pageMargins left="0.7" right="0.7" top="0.75" bottom="0.75" header="0.3" footer="0.3"/>
  <pageSetup paperSize="9" scale="54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DAB8B-9EF1-DF4E-B089-1F262AFB5186}">
  <sheetPr>
    <pageSetUpPr fitToPage="1"/>
  </sheetPr>
  <dimension ref="A1:K11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6" width="10.83203125" customWidth="1"/>
    <col min="7" max="7" width="13" customWidth="1"/>
    <col min="8" max="11" width="10.83203125" customWidth="1"/>
  </cols>
  <sheetData>
    <row r="1" spans="1:4" x14ac:dyDescent="0.2">
      <c r="A1" s="1" t="s">
        <v>0</v>
      </c>
      <c r="B1" s="1" t="s">
        <v>48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49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45356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x14ac:dyDescent="0.2">
      <c r="A12" s="2" t="s">
        <v>16</v>
      </c>
      <c r="B12" s="10"/>
      <c r="C12" s="10"/>
      <c r="D12" s="11"/>
    </row>
    <row r="13" spans="1:4" x14ac:dyDescent="0.2">
      <c r="A13" s="43">
        <v>0.78868000000000005</v>
      </c>
      <c r="B13" s="10"/>
      <c r="C13" s="10"/>
      <c r="D13" s="11" t="s">
        <v>50</v>
      </c>
    </row>
    <row r="14" spans="1:4" x14ac:dyDescent="0.2">
      <c r="A14" s="13"/>
      <c r="B14" s="10"/>
      <c r="C14" s="10"/>
      <c r="D14" s="11"/>
    </row>
    <row r="15" spans="1:4" ht="102" x14ac:dyDescent="0.2">
      <c r="A15" s="14" t="s">
        <v>8</v>
      </c>
      <c r="B15" s="15">
        <f>C15*A13</f>
        <v>30364.18</v>
      </c>
      <c r="C15" s="15">
        <v>38500</v>
      </c>
      <c r="D15" s="16" t="s">
        <v>51</v>
      </c>
    </row>
    <row r="16" spans="1:4" x14ac:dyDescent="0.2">
      <c r="A16" s="14"/>
      <c r="B16" s="15"/>
      <c r="C16" s="15"/>
      <c r="D16" s="16"/>
    </row>
    <row r="17" spans="1:4" x14ac:dyDescent="0.2">
      <c r="A17" s="1" t="s">
        <v>52</v>
      </c>
      <c r="B17" s="15"/>
      <c r="C17" s="15"/>
      <c r="D17" s="16"/>
    </row>
    <row r="18" spans="1:4" ht="51" x14ac:dyDescent="0.2">
      <c r="A18" s="44">
        <f>J102</f>
        <v>0.59976521760155654</v>
      </c>
      <c r="B18" s="15"/>
      <c r="C18" s="15"/>
      <c r="D18" s="16" t="s">
        <v>53</v>
      </c>
    </row>
    <row r="19" spans="1:4" x14ac:dyDescent="0.2">
      <c r="A19" s="14"/>
      <c r="B19" s="15"/>
      <c r="C19" s="15"/>
      <c r="D19" s="16"/>
    </row>
    <row r="20" spans="1:4" x14ac:dyDescent="0.2">
      <c r="A20" s="1" t="s">
        <v>54</v>
      </c>
      <c r="B20" s="15">
        <f>B15/A18</f>
        <v>50626.777126932204</v>
      </c>
      <c r="C20" s="15"/>
      <c r="D20" s="16"/>
    </row>
    <row r="21" spans="1:4" x14ac:dyDescent="0.2">
      <c r="A21" s="14"/>
      <c r="B21" s="15"/>
      <c r="C21" s="15"/>
      <c r="D21" s="16"/>
    </row>
    <row r="22" spans="1:4" x14ac:dyDescent="0.2">
      <c r="A22" s="14"/>
      <c r="B22" s="15"/>
      <c r="C22" s="15"/>
      <c r="D22" s="16"/>
    </row>
    <row r="23" spans="1:4" x14ac:dyDescent="0.2">
      <c r="A23" s="14"/>
      <c r="B23" s="15"/>
      <c r="C23" s="15"/>
      <c r="D23" s="16"/>
    </row>
    <row r="24" spans="1:4" x14ac:dyDescent="0.2">
      <c r="A24" s="17" t="s">
        <v>10</v>
      </c>
      <c r="B24" s="15"/>
      <c r="C24" s="15"/>
      <c r="D24" s="16"/>
    </row>
    <row r="25" spans="1:4" x14ac:dyDescent="0.2">
      <c r="A25" s="14"/>
      <c r="B25" s="15"/>
      <c r="C25" s="15"/>
      <c r="D25" s="16"/>
    </row>
    <row r="26" spans="1:4" ht="34" x14ac:dyDescent="0.2">
      <c r="A26" s="14" t="s">
        <v>55</v>
      </c>
      <c r="B26" s="15">
        <f>-B94</f>
        <v>-394.88900000000012</v>
      </c>
      <c r="C26" s="15"/>
      <c r="D26" s="16" t="s">
        <v>56</v>
      </c>
    </row>
    <row r="27" spans="1:4" x14ac:dyDescent="0.2">
      <c r="A27" s="14"/>
      <c r="B27" s="15"/>
      <c r="C27" s="15"/>
      <c r="D27" s="16"/>
    </row>
    <row r="28" spans="1:4" x14ac:dyDescent="0.2">
      <c r="A28" s="4"/>
      <c r="B28" s="10"/>
      <c r="C28" s="10"/>
    </row>
    <row r="29" spans="1:4" x14ac:dyDescent="0.2">
      <c r="A29" s="18" t="s">
        <v>13</v>
      </c>
      <c r="B29" s="19">
        <f>B20-B94</f>
        <v>50231.888126932201</v>
      </c>
      <c r="C29" s="19"/>
      <c r="D29" s="20"/>
    </row>
    <row r="30" spans="1:4" x14ac:dyDescent="0.2">
      <c r="A30" s="2"/>
    </row>
    <row r="31" spans="1:4" x14ac:dyDescent="0.2">
      <c r="A31" s="2"/>
    </row>
    <row r="32" spans="1:4" x14ac:dyDescent="0.2">
      <c r="A32" s="7" t="s">
        <v>14</v>
      </c>
      <c r="B32" s="7"/>
      <c r="C32" s="7"/>
      <c r="D32" s="21"/>
    </row>
    <row r="33" spans="1:4" x14ac:dyDescent="0.2">
      <c r="A33" s="2" t="s">
        <v>15</v>
      </c>
      <c r="B33" s="3"/>
      <c r="C33" s="3"/>
      <c r="D33" s="45"/>
    </row>
    <row r="34" spans="1:4" x14ac:dyDescent="0.2">
      <c r="A34" s="12">
        <v>45107</v>
      </c>
      <c r="B34" s="23"/>
      <c r="C34" s="23"/>
      <c r="D34" s="23"/>
    </row>
    <row r="35" spans="1:4" x14ac:dyDescent="0.2">
      <c r="A35" s="13"/>
      <c r="B35" s="24"/>
      <c r="C35" s="24"/>
      <c r="D35" s="23"/>
    </row>
    <row r="36" spans="1:4" x14ac:dyDescent="0.2">
      <c r="A36" s="2" t="s">
        <v>16</v>
      </c>
      <c r="B36" s="23"/>
      <c r="C36" s="23"/>
      <c r="D36" s="23"/>
    </row>
    <row r="37" spans="1:4" x14ac:dyDescent="0.2">
      <c r="A37" s="25"/>
      <c r="B37" s="23"/>
      <c r="C37" s="23"/>
      <c r="D37" s="25"/>
    </row>
    <row r="38" spans="1:4" x14ac:dyDescent="0.2">
      <c r="A38" s="13"/>
      <c r="B38" s="23"/>
      <c r="C38" s="23"/>
      <c r="D38" s="23"/>
    </row>
    <row r="39" spans="1:4" ht="17" x14ac:dyDescent="0.2">
      <c r="A39" s="14" t="s">
        <v>17</v>
      </c>
      <c r="B39" s="26">
        <v>24470.68</v>
      </c>
      <c r="C39" s="26"/>
      <c r="D39" s="16" t="s">
        <v>57</v>
      </c>
    </row>
    <row r="40" spans="1:4" x14ac:dyDescent="0.2">
      <c r="A40" s="14" t="s">
        <v>19</v>
      </c>
      <c r="B40" s="26"/>
      <c r="C40" s="26"/>
      <c r="D40" s="16"/>
    </row>
    <row r="41" spans="1:4" ht="17" x14ac:dyDescent="0.2">
      <c r="A41" s="1" t="s">
        <v>20</v>
      </c>
      <c r="B41" s="26">
        <v>5568.6610000000001</v>
      </c>
      <c r="C41" s="26"/>
      <c r="D41" s="16" t="s">
        <v>57</v>
      </c>
    </row>
    <row r="42" spans="1:4" x14ac:dyDescent="0.2">
      <c r="A42" s="14"/>
      <c r="B42" s="26"/>
      <c r="C42" s="26"/>
      <c r="D42" s="11"/>
    </row>
    <row r="43" spans="1:4" x14ac:dyDescent="0.2">
      <c r="A43" s="1" t="s">
        <v>21</v>
      </c>
      <c r="B43" s="26"/>
      <c r="C43" s="26"/>
      <c r="D43" s="11"/>
    </row>
    <row r="44" spans="1:4" x14ac:dyDescent="0.2">
      <c r="A44" s="14"/>
      <c r="B44" s="26"/>
      <c r="C44" s="26"/>
      <c r="D44" s="11"/>
    </row>
    <row r="45" spans="1:4" x14ac:dyDescent="0.2">
      <c r="A45" s="14" t="s">
        <v>22</v>
      </c>
      <c r="B45" s="26"/>
      <c r="C45" s="26"/>
      <c r="D45" s="16"/>
    </row>
    <row r="46" spans="1:4" x14ac:dyDescent="0.2">
      <c r="A46" s="14" t="s">
        <v>23</v>
      </c>
      <c r="B46" s="26"/>
      <c r="C46" s="26"/>
      <c r="D46" s="11"/>
    </row>
    <row r="47" spans="1:4" x14ac:dyDescent="0.2">
      <c r="A47" s="14"/>
      <c r="B47" s="26"/>
      <c r="C47" s="26"/>
      <c r="D47" s="11"/>
    </row>
    <row r="48" spans="1:4" x14ac:dyDescent="0.2">
      <c r="A48" s="14" t="s">
        <v>24</v>
      </c>
      <c r="B48" s="26"/>
      <c r="C48" s="26"/>
      <c r="D48" s="11"/>
    </row>
    <row r="49" spans="1:4" x14ac:dyDescent="0.2">
      <c r="A49" s="14" t="s">
        <v>58</v>
      </c>
      <c r="B49" s="26"/>
      <c r="C49" s="26"/>
      <c r="D49" s="16"/>
    </row>
    <row r="50" spans="1:4" x14ac:dyDescent="0.2">
      <c r="A50" s="14" t="s">
        <v>27</v>
      </c>
      <c r="B50" s="26"/>
      <c r="C50" s="26"/>
      <c r="D50" s="11"/>
    </row>
    <row r="51" spans="1:4" x14ac:dyDescent="0.2">
      <c r="A51" s="14" t="s">
        <v>28</v>
      </c>
      <c r="B51" s="26"/>
      <c r="C51" s="26"/>
      <c r="D51" s="11"/>
    </row>
    <row r="52" spans="1:4" x14ac:dyDescent="0.2">
      <c r="A52" s="14"/>
      <c r="B52" s="26"/>
      <c r="C52" s="26"/>
      <c r="D52" s="11"/>
    </row>
    <row r="53" spans="1:4" x14ac:dyDescent="0.2">
      <c r="A53" s="14" t="s">
        <v>29</v>
      </c>
      <c r="B53" s="26"/>
      <c r="C53" s="26"/>
      <c r="D53" s="16"/>
    </row>
    <row r="54" spans="1:4" x14ac:dyDescent="0.2">
      <c r="A54" s="14" t="s">
        <v>30</v>
      </c>
      <c r="B54" s="26"/>
      <c r="C54" s="26"/>
      <c r="D54" s="11"/>
    </row>
    <row r="55" spans="1:4" x14ac:dyDescent="0.2">
      <c r="A55" s="14" t="s">
        <v>31</v>
      </c>
      <c r="B55" s="26"/>
      <c r="C55" s="26"/>
      <c r="D55" s="16"/>
    </row>
    <row r="56" spans="1:4" x14ac:dyDescent="0.2">
      <c r="A56" s="14" t="s">
        <v>32</v>
      </c>
      <c r="B56" s="26"/>
      <c r="C56" s="26"/>
      <c r="D56" s="16"/>
    </row>
    <row r="57" spans="1:4" x14ac:dyDescent="0.2">
      <c r="A57" s="14"/>
      <c r="B57" s="26"/>
      <c r="C57" s="26"/>
      <c r="D57" s="11"/>
    </row>
    <row r="58" spans="1:4" ht="17" x14ac:dyDescent="0.2">
      <c r="A58" s="14" t="s">
        <v>33</v>
      </c>
      <c r="B58" s="26">
        <v>494.55</v>
      </c>
      <c r="C58" s="26"/>
      <c r="D58" s="16" t="s">
        <v>57</v>
      </c>
    </row>
    <row r="59" spans="1:4" x14ac:dyDescent="0.2">
      <c r="A59" s="14"/>
      <c r="B59" s="26"/>
      <c r="C59" s="26"/>
      <c r="D59" s="11"/>
    </row>
    <row r="60" spans="1:4" x14ac:dyDescent="0.2">
      <c r="A60" s="14" t="s">
        <v>34</v>
      </c>
      <c r="B60" s="26">
        <f>SUM(B45:B58)</f>
        <v>494.55</v>
      </c>
      <c r="C60" s="26"/>
      <c r="D60" s="11"/>
    </row>
    <row r="61" spans="1:4" x14ac:dyDescent="0.2">
      <c r="A61" s="27"/>
      <c r="B61" s="28"/>
      <c r="C61" s="28"/>
      <c r="D61" s="29"/>
    </row>
    <row r="62" spans="1:4" x14ac:dyDescent="0.2">
      <c r="A62" s="30" t="s">
        <v>14</v>
      </c>
      <c r="B62" s="31">
        <f>B41+B60</f>
        <v>6063.2110000000002</v>
      </c>
      <c r="C62" s="31"/>
      <c r="D62" s="32"/>
    </row>
    <row r="63" spans="1:4" x14ac:dyDescent="0.2">
      <c r="B63" s="10"/>
      <c r="C63" s="10"/>
      <c r="D63" s="11"/>
    </row>
    <row r="64" spans="1:4" x14ac:dyDescent="0.2">
      <c r="B64" s="3"/>
      <c r="C64" s="3"/>
      <c r="D64" s="10"/>
    </row>
    <row r="65" spans="1:4" x14ac:dyDescent="0.2">
      <c r="A65" s="33" t="s">
        <v>35</v>
      </c>
      <c r="B65" s="34">
        <f>ROUND((B29/B39),1)</f>
        <v>2.1</v>
      </c>
      <c r="C65" s="46"/>
      <c r="D65" s="10"/>
    </row>
    <row r="66" spans="1:4" x14ac:dyDescent="0.2">
      <c r="A66" s="33" t="s">
        <v>36</v>
      </c>
      <c r="B66" s="34">
        <f>ROUND((B29/B41),1)</f>
        <v>9</v>
      </c>
      <c r="C66" s="46"/>
      <c r="D66" s="10"/>
    </row>
    <row r="67" spans="1:4" x14ac:dyDescent="0.2">
      <c r="A67" s="33" t="s">
        <v>37</v>
      </c>
      <c r="B67" s="34">
        <f>ROUND((B29/B62),1)</f>
        <v>8.3000000000000007</v>
      </c>
      <c r="C67" s="46"/>
      <c r="D67" s="10"/>
    </row>
    <row r="70" spans="1:4" x14ac:dyDescent="0.2">
      <c r="A70" s="7" t="s">
        <v>38</v>
      </c>
      <c r="B70" s="8"/>
      <c r="C70" s="8"/>
      <c r="D70" s="9"/>
    </row>
    <row r="71" spans="1:4" x14ac:dyDescent="0.2">
      <c r="D71" s="10"/>
    </row>
    <row r="72" spans="1:4" x14ac:dyDescent="0.2">
      <c r="A72" s="14" t="s">
        <v>59</v>
      </c>
    </row>
    <row r="73" spans="1:4" x14ac:dyDescent="0.2">
      <c r="A73" s="14" t="s">
        <v>60</v>
      </c>
    </row>
    <row r="74" spans="1:4" x14ac:dyDescent="0.2">
      <c r="A74" t="s">
        <v>143</v>
      </c>
    </row>
    <row r="75" spans="1:4" x14ac:dyDescent="0.2">
      <c r="A75" t="s">
        <v>61</v>
      </c>
    </row>
    <row r="76" spans="1:4" x14ac:dyDescent="0.2">
      <c r="A76" s="14" t="s">
        <v>62</v>
      </c>
    </row>
    <row r="77" spans="1:4" x14ac:dyDescent="0.2">
      <c r="A77" s="14" t="s">
        <v>63</v>
      </c>
    </row>
    <row r="78" spans="1:4" x14ac:dyDescent="0.2">
      <c r="A78" s="14" t="s">
        <v>64</v>
      </c>
    </row>
    <row r="79" spans="1:4" x14ac:dyDescent="0.2">
      <c r="D79" s="11"/>
    </row>
    <row r="80" spans="1:4" x14ac:dyDescent="0.2">
      <c r="A80" s="35"/>
      <c r="B80" s="35"/>
      <c r="C80" s="35"/>
      <c r="D80" s="9"/>
    </row>
    <row r="81" spans="1:4" x14ac:dyDescent="0.2">
      <c r="D81" s="36"/>
    </row>
    <row r="82" spans="1:4" x14ac:dyDescent="0.2">
      <c r="D82" s="36"/>
    </row>
    <row r="83" spans="1:4" x14ac:dyDescent="0.2">
      <c r="B83" s="3" t="s">
        <v>3</v>
      </c>
      <c r="C83" s="3"/>
    </row>
    <row r="84" spans="1:4" x14ac:dyDescent="0.2">
      <c r="B84" s="3"/>
      <c r="C84" s="3"/>
    </row>
    <row r="85" spans="1:4" x14ac:dyDescent="0.2">
      <c r="B85" s="5" t="s">
        <v>5</v>
      </c>
      <c r="C85" s="5"/>
    </row>
    <row r="86" spans="1:4" x14ac:dyDescent="0.2">
      <c r="B86" s="5"/>
      <c r="C86" s="5"/>
    </row>
    <row r="87" spans="1:4" x14ac:dyDescent="0.2">
      <c r="B87" s="37">
        <v>45107</v>
      </c>
      <c r="C87" s="37"/>
    </row>
    <row r="88" spans="1:4" x14ac:dyDescent="0.2">
      <c r="A88" s="2" t="s">
        <v>16</v>
      </c>
      <c r="B88" s="5"/>
      <c r="C88" s="5"/>
    </row>
    <row r="89" spans="1:4" x14ac:dyDescent="0.2">
      <c r="A89" s="38"/>
      <c r="B89" s="5"/>
      <c r="C89" s="5"/>
    </row>
    <row r="91" spans="1:4" ht="17" x14ac:dyDescent="0.2">
      <c r="A91" s="14" t="s">
        <v>44</v>
      </c>
      <c r="B91" s="15">
        <v>2287.4160000000002</v>
      </c>
      <c r="C91" s="15"/>
      <c r="D91" s="16" t="s">
        <v>57</v>
      </c>
    </row>
    <row r="92" spans="1:4" ht="34" x14ac:dyDescent="0.2">
      <c r="A92" s="14" t="s">
        <v>45</v>
      </c>
      <c r="B92" s="15">
        <f>-1640.131-252.396</f>
        <v>-1892.527</v>
      </c>
      <c r="C92" s="15"/>
      <c r="D92" s="16" t="s">
        <v>65</v>
      </c>
    </row>
    <row r="93" spans="1:4" x14ac:dyDescent="0.2">
      <c r="A93" t="s">
        <v>46</v>
      </c>
      <c r="B93" s="28"/>
      <c r="C93" s="39"/>
      <c r="D93" s="16"/>
    </row>
    <row r="94" spans="1:4" x14ac:dyDescent="0.2">
      <c r="A94" s="2" t="s">
        <v>11</v>
      </c>
      <c r="B94" s="40">
        <f>SUM(B91:B93)</f>
        <v>394.88900000000012</v>
      </c>
      <c r="C94" s="40"/>
    </row>
    <row r="97" spans="1:11" x14ac:dyDescent="0.2">
      <c r="A97" s="41" t="s">
        <v>47</v>
      </c>
    </row>
    <row r="98" spans="1:11" x14ac:dyDescent="0.2">
      <c r="E98" s="1" t="s">
        <v>48</v>
      </c>
      <c r="F98" s="1"/>
    </row>
    <row r="99" spans="1:11" x14ac:dyDescent="0.2">
      <c r="E99" s="2" t="s">
        <v>66</v>
      </c>
      <c r="F99" s="2"/>
    </row>
    <row r="101" spans="1:11" ht="48" x14ac:dyDescent="0.2">
      <c r="E101" s="47" t="s">
        <v>67</v>
      </c>
      <c r="F101" s="48" t="s">
        <v>68</v>
      </c>
      <c r="G101" s="48" t="s">
        <v>69</v>
      </c>
      <c r="H101" s="48" t="s">
        <v>70</v>
      </c>
      <c r="I101" s="48" t="s">
        <v>71</v>
      </c>
      <c r="J101" s="48" t="s">
        <v>72</v>
      </c>
      <c r="K101" s="16"/>
    </row>
    <row r="102" spans="1:11" x14ac:dyDescent="0.2">
      <c r="E102" t="s">
        <v>73</v>
      </c>
      <c r="G102" s="49">
        <v>16568884</v>
      </c>
      <c r="H102" s="49">
        <v>1000</v>
      </c>
      <c r="I102" s="50">
        <f>SUM(F102:H102)</f>
        <v>16569884</v>
      </c>
      <c r="J102" s="51">
        <f>I102/I105</f>
        <v>0.59976521760155654</v>
      </c>
    </row>
    <row r="103" spans="1:11" x14ac:dyDescent="0.2">
      <c r="E103" t="s">
        <v>74</v>
      </c>
      <c r="F103" s="49">
        <v>5527700</v>
      </c>
      <c r="H103" s="49">
        <v>1000</v>
      </c>
      <c r="I103" s="50">
        <f>SUM(F103:H103)</f>
        <v>5528700</v>
      </c>
      <c r="J103" s="52">
        <f>I103/I105</f>
        <v>0.20011739119922176</v>
      </c>
    </row>
    <row r="104" spans="1:11" x14ac:dyDescent="0.2">
      <c r="B104" s="42"/>
      <c r="C104" s="42"/>
      <c r="E104" s="27" t="s">
        <v>75</v>
      </c>
      <c r="F104" s="53">
        <v>5527700</v>
      </c>
      <c r="G104" s="27"/>
      <c r="H104" s="53">
        <v>1000</v>
      </c>
      <c r="I104" s="54">
        <f>SUM(F104:H104)</f>
        <v>5528700</v>
      </c>
      <c r="J104" s="55">
        <f>I104/I105</f>
        <v>0.20011739119922176</v>
      </c>
    </row>
    <row r="105" spans="1:11" x14ac:dyDescent="0.2">
      <c r="B105" s="42"/>
      <c r="C105" s="42"/>
      <c r="E105" s="18" t="s">
        <v>76</v>
      </c>
      <c r="F105" s="56">
        <f>SUM(F102:F104)</f>
        <v>11055400</v>
      </c>
      <c r="G105" s="56">
        <f>SUM(G102:G104)</f>
        <v>16568884</v>
      </c>
      <c r="H105" s="56">
        <f>SUM(H102:H104)</f>
        <v>3000</v>
      </c>
      <c r="I105" s="56">
        <f>SUM(I102:I104)</f>
        <v>27627284</v>
      </c>
      <c r="J105" s="57">
        <f>SUM(J102:J104)</f>
        <v>1</v>
      </c>
    </row>
    <row r="107" spans="1:11" x14ac:dyDescent="0.2">
      <c r="E107" s="14" t="s">
        <v>77</v>
      </c>
    </row>
    <row r="108" spans="1:11" x14ac:dyDescent="0.2">
      <c r="E108" s="14"/>
    </row>
    <row r="110" spans="1:11" x14ac:dyDescent="0.2">
      <c r="E110" s="41" t="s">
        <v>47</v>
      </c>
    </row>
  </sheetData>
  <sheetProtection algorithmName="SHA-512" hashValue="/Fz9H107LlJwGvlur1qpvCfFsox5QySdFpQ15EzVpjGMWdn74DLu6HW+jHZIuSPO5jrbU7POD0caOioZ1Eq0lQ==" saltValue="y1sBgtbBMTzuh7p46clm5g==" spinCount="100000" sheet="1" objects="1" scenarios="1"/>
  <pageMargins left="0.7" right="0.7" top="0.75" bottom="0.75" header="0.3" footer="0.3"/>
  <pageSetup paperSize="9" scale="37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D81A5-568F-5546-B304-B220EE51E352}">
  <sheetPr>
    <pageSetUpPr fitToPage="1"/>
  </sheetPr>
  <dimension ref="A1:I9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78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45377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51" x14ac:dyDescent="0.2">
      <c r="A12" s="14" t="s">
        <v>79</v>
      </c>
      <c r="B12" s="15">
        <v>130000</v>
      </c>
      <c r="C12" s="16" t="s">
        <v>80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7" t="s">
        <v>10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13</v>
      </c>
      <c r="B20" s="19">
        <f>B12-B96</f>
        <v>130000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1"/>
    </row>
    <row r="24" spans="1:3" x14ac:dyDescent="0.2">
      <c r="A24" s="2" t="s">
        <v>15</v>
      </c>
      <c r="B24" s="3"/>
      <c r="C24" s="45"/>
    </row>
    <row r="25" spans="1:3" x14ac:dyDescent="0.2">
      <c r="A25" s="12">
        <v>45074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16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34" x14ac:dyDescent="0.2">
      <c r="A30" s="14" t="s">
        <v>17</v>
      </c>
      <c r="B30" s="26">
        <v>115257.12300000001</v>
      </c>
      <c r="C30" s="16" t="s">
        <v>81</v>
      </c>
    </row>
    <row r="31" spans="1:3" x14ac:dyDescent="0.2">
      <c r="A31" s="14" t="s">
        <v>19</v>
      </c>
      <c r="B31" s="26"/>
      <c r="C31" s="16"/>
    </row>
    <row r="32" spans="1:3" ht="34" x14ac:dyDescent="0.2">
      <c r="A32" s="1" t="s">
        <v>20</v>
      </c>
      <c r="B32" s="26">
        <v>129.97900000000001</v>
      </c>
      <c r="C32" s="16" t="s">
        <v>81</v>
      </c>
    </row>
    <row r="33" spans="1:3" x14ac:dyDescent="0.2">
      <c r="A33" s="14"/>
      <c r="B33" s="26"/>
      <c r="C33" s="11"/>
    </row>
    <row r="34" spans="1:3" x14ac:dyDescent="0.2">
      <c r="A34" s="1" t="s">
        <v>21</v>
      </c>
      <c r="B34" s="26"/>
      <c r="C34" s="11"/>
    </row>
    <row r="35" spans="1:3" x14ac:dyDescent="0.2">
      <c r="A35" s="14"/>
      <c r="B35" s="26"/>
      <c r="C35" s="11"/>
    </row>
    <row r="36" spans="1:3" x14ac:dyDescent="0.2">
      <c r="A36" s="14" t="s">
        <v>22</v>
      </c>
      <c r="B36" s="26"/>
      <c r="C36" s="16"/>
    </row>
    <row r="37" spans="1:3" x14ac:dyDescent="0.2">
      <c r="A37" s="14" t="s">
        <v>23</v>
      </c>
      <c r="B37" s="26"/>
      <c r="C37" s="11"/>
    </row>
    <row r="38" spans="1:3" x14ac:dyDescent="0.2">
      <c r="A38" s="14"/>
      <c r="B38" s="26"/>
      <c r="C38" s="11"/>
    </row>
    <row r="39" spans="1:3" x14ac:dyDescent="0.2">
      <c r="A39" s="14" t="s">
        <v>24</v>
      </c>
      <c r="B39" s="26"/>
      <c r="C39" s="11"/>
    </row>
    <row r="40" spans="1:3" x14ac:dyDescent="0.2">
      <c r="A40" s="14" t="s">
        <v>58</v>
      </c>
      <c r="B40" s="26"/>
      <c r="C40" s="16"/>
    </row>
    <row r="41" spans="1:3" x14ac:dyDescent="0.2">
      <c r="A41" s="14" t="s">
        <v>27</v>
      </c>
      <c r="B41" s="26"/>
      <c r="C41" s="11"/>
    </row>
    <row r="42" spans="1:3" x14ac:dyDescent="0.2">
      <c r="A42" s="1" t="s">
        <v>82</v>
      </c>
      <c r="B42" s="26"/>
      <c r="C42" s="11"/>
    </row>
    <row r="43" spans="1:3" ht="34" x14ac:dyDescent="0.2">
      <c r="A43" s="58" t="s">
        <v>83</v>
      </c>
      <c r="B43" s="26">
        <v>889.51400000000001</v>
      </c>
      <c r="C43" s="16" t="s">
        <v>81</v>
      </c>
    </row>
    <row r="44" spans="1:3" ht="34" x14ac:dyDescent="0.2">
      <c r="A44" s="58" t="s">
        <v>84</v>
      </c>
      <c r="B44" s="26">
        <v>332.9</v>
      </c>
      <c r="C44" s="16" t="s">
        <v>81</v>
      </c>
    </row>
    <row r="45" spans="1:3" ht="34" x14ac:dyDescent="0.2">
      <c r="A45" s="58" t="s">
        <v>144</v>
      </c>
      <c r="B45" s="26">
        <v>488.56400000000002</v>
      </c>
      <c r="C45" s="16" t="s">
        <v>81</v>
      </c>
    </row>
    <row r="46" spans="1:3" ht="34" x14ac:dyDescent="0.2">
      <c r="A46" s="58" t="s">
        <v>85</v>
      </c>
      <c r="B46" s="26">
        <v>227.93799999999999</v>
      </c>
      <c r="C46" s="16" t="s">
        <v>81</v>
      </c>
    </row>
    <row r="47" spans="1:3" ht="34" x14ac:dyDescent="0.2">
      <c r="A47" s="58" t="s">
        <v>86</v>
      </c>
      <c r="B47" s="26">
        <v>1198.6310000000001</v>
      </c>
      <c r="C47" s="16" t="s">
        <v>81</v>
      </c>
    </row>
    <row r="48" spans="1:3" x14ac:dyDescent="0.2">
      <c r="A48" s="14"/>
      <c r="B48" s="26"/>
      <c r="C48" s="11"/>
    </row>
    <row r="49" spans="1:3" x14ac:dyDescent="0.2">
      <c r="A49" s="14" t="s">
        <v>29</v>
      </c>
      <c r="B49" s="26"/>
      <c r="C49" s="16"/>
    </row>
    <row r="50" spans="1:3" x14ac:dyDescent="0.2">
      <c r="A50" s="14" t="s">
        <v>30</v>
      </c>
      <c r="B50" s="26"/>
      <c r="C50" s="11"/>
    </row>
    <row r="51" spans="1:3" x14ac:dyDescent="0.2">
      <c r="A51" s="14" t="s">
        <v>31</v>
      </c>
      <c r="B51" s="26"/>
      <c r="C51" s="16"/>
    </row>
    <row r="52" spans="1:3" ht="34" x14ac:dyDescent="0.2">
      <c r="A52" s="14" t="s">
        <v>32</v>
      </c>
      <c r="B52" s="26">
        <v>3758.5419999999999</v>
      </c>
      <c r="C52" s="16" t="s">
        <v>81</v>
      </c>
    </row>
    <row r="53" spans="1:3" x14ac:dyDescent="0.2">
      <c r="A53" s="14"/>
      <c r="B53" s="26"/>
      <c r="C53" s="11"/>
    </row>
    <row r="54" spans="1:3" ht="34" x14ac:dyDescent="0.2">
      <c r="A54" s="14" t="s">
        <v>33</v>
      </c>
      <c r="B54" s="26">
        <v>2352.4360000000001</v>
      </c>
      <c r="C54" s="16" t="s">
        <v>81</v>
      </c>
    </row>
    <row r="55" spans="1:3" x14ac:dyDescent="0.2">
      <c r="A55" s="14"/>
      <c r="B55" s="26"/>
      <c r="C55" s="11"/>
    </row>
    <row r="56" spans="1:3" x14ac:dyDescent="0.2">
      <c r="A56" s="14" t="s">
        <v>34</v>
      </c>
      <c r="B56" s="26">
        <f>SUM(B36:B54)</f>
        <v>9248.5249999999996</v>
      </c>
      <c r="C56" s="11"/>
    </row>
    <row r="57" spans="1:3" x14ac:dyDescent="0.2">
      <c r="A57" s="27"/>
      <c r="B57" s="28"/>
      <c r="C57" s="29"/>
    </row>
    <row r="58" spans="1:3" x14ac:dyDescent="0.2">
      <c r="A58" s="30" t="s">
        <v>14</v>
      </c>
      <c r="B58" s="31">
        <f>B32+B56</f>
        <v>9378.503999999999</v>
      </c>
      <c r="C58" s="32"/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33" t="s">
        <v>35</v>
      </c>
      <c r="B61" s="34">
        <f>ROUND((B20/B30),1)</f>
        <v>1.1000000000000001</v>
      </c>
      <c r="C61" s="10"/>
    </row>
    <row r="62" spans="1:3" x14ac:dyDescent="0.2">
      <c r="A62" s="33" t="s">
        <v>36</v>
      </c>
      <c r="B62" s="59" t="s">
        <v>87</v>
      </c>
      <c r="C62" s="10"/>
    </row>
    <row r="63" spans="1:3" x14ac:dyDescent="0.2">
      <c r="A63" s="33" t="s">
        <v>37</v>
      </c>
      <c r="B63" s="34">
        <f>ROUND((B20/B58),1)</f>
        <v>13.9</v>
      </c>
      <c r="C63" s="10"/>
    </row>
    <row r="66" spans="1:3" x14ac:dyDescent="0.2">
      <c r="A66" s="7" t="s">
        <v>38</v>
      </c>
      <c r="B66" s="8"/>
      <c r="C66" s="9"/>
    </row>
    <row r="67" spans="1:3" x14ac:dyDescent="0.2">
      <c r="C67" s="10"/>
    </row>
    <row r="68" spans="1:3" x14ac:dyDescent="0.2">
      <c r="A68" s="14" t="s">
        <v>88</v>
      </c>
    </row>
    <row r="69" spans="1:3" x14ac:dyDescent="0.2">
      <c r="A69" t="s">
        <v>89</v>
      </c>
    </row>
    <row r="70" spans="1:3" x14ac:dyDescent="0.2">
      <c r="A70" t="s">
        <v>90</v>
      </c>
    </row>
    <row r="71" spans="1:3" x14ac:dyDescent="0.2">
      <c r="A71" t="s">
        <v>91</v>
      </c>
    </row>
    <row r="72" spans="1:3" x14ac:dyDescent="0.2">
      <c r="A72" t="s">
        <v>92</v>
      </c>
    </row>
    <row r="73" spans="1:3" x14ac:dyDescent="0.2">
      <c r="A73" s="4"/>
      <c r="C73" s="11"/>
    </row>
    <row r="74" spans="1:3" x14ac:dyDescent="0.2">
      <c r="A74" s="35"/>
      <c r="B74" s="35"/>
      <c r="C74" s="9"/>
    </row>
    <row r="75" spans="1:3" x14ac:dyDescent="0.2">
      <c r="C75" s="36"/>
    </row>
    <row r="76" spans="1:3" x14ac:dyDescent="0.2">
      <c r="C76" s="36"/>
    </row>
    <row r="77" spans="1:3" ht="50" hidden="1" customHeight="1" x14ac:dyDescent="0.2">
      <c r="B77" s="3" t="s">
        <v>3</v>
      </c>
    </row>
    <row r="78" spans="1:3" hidden="1" x14ac:dyDescent="0.2">
      <c r="B78" s="3"/>
    </row>
    <row r="79" spans="1:3" hidden="1" x14ac:dyDescent="0.2">
      <c r="B79" s="5" t="s">
        <v>5</v>
      </c>
    </row>
    <row r="80" spans="1:3" hidden="1" x14ac:dyDescent="0.2">
      <c r="B80" s="5"/>
    </row>
    <row r="81" spans="1:9" hidden="1" x14ac:dyDescent="0.2">
      <c r="B81" s="37" t="s">
        <v>93</v>
      </c>
    </row>
    <row r="82" spans="1:9" hidden="1" x14ac:dyDescent="0.2">
      <c r="A82" s="2" t="s">
        <v>16</v>
      </c>
      <c r="B82" s="5"/>
    </row>
    <row r="83" spans="1:9" hidden="1" x14ac:dyDescent="0.2">
      <c r="A83" s="38"/>
      <c r="B83" s="5"/>
    </row>
    <row r="84" spans="1:9" hidden="1" x14ac:dyDescent="0.2"/>
    <row r="85" spans="1:9" ht="17" hidden="1" x14ac:dyDescent="0.2">
      <c r="A85" s="14" t="s">
        <v>44</v>
      </c>
      <c r="B85" s="15">
        <v>0</v>
      </c>
      <c r="C85" s="16" t="s">
        <v>94</v>
      </c>
    </row>
    <row r="86" spans="1:9" hidden="1" x14ac:dyDescent="0.2">
      <c r="A86" s="14" t="s">
        <v>45</v>
      </c>
      <c r="B86" s="15"/>
      <c r="C86" s="16"/>
    </row>
    <row r="87" spans="1:9" hidden="1" x14ac:dyDescent="0.2">
      <c r="A87" t="s">
        <v>46</v>
      </c>
      <c r="B87" s="28"/>
      <c r="C87" s="16"/>
    </row>
    <row r="88" spans="1:9" hidden="1" x14ac:dyDescent="0.2">
      <c r="A88" s="2" t="s">
        <v>95</v>
      </c>
      <c r="B88" s="40">
        <f>SUM(B85:B87)</f>
        <v>0</v>
      </c>
    </row>
    <row r="91" spans="1:9" x14ac:dyDescent="0.2">
      <c r="A91" s="41" t="s">
        <v>47</v>
      </c>
    </row>
    <row r="95" spans="1:9" x14ac:dyDescent="0.2">
      <c r="B95" s="42"/>
      <c r="E95" s="16"/>
      <c r="F95" s="16"/>
      <c r="G95" s="16"/>
      <c r="H95" s="16"/>
      <c r="I95" s="16"/>
    </row>
    <row r="96" spans="1:9" x14ac:dyDescent="0.2">
      <c r="C96" s="52"/>
    </row>
    <row r="97" spans="2:2" x14ac:dyDescent="0.2">
      <c r="B97" s="42"/>
    </row>
    <row r="98" spans="2:2" x14ac:dyDescent="0.2">
      <c r="B98" s="42"/>
    </row>
    <row r="99" spans="2:2" x14ac:dyDescent="0.2">
      <c r="B99" s="42"/>
    </row>
  </sheetData>
  <sheetProtection algorithmName="SHA-512" hashValue="Zy4XfkSDHiZcTdB+ny5ipWulaog1CFVK9j0Uj7r3dSmUzw2HqCBpzWXa/ceISAiFPKDqPuzX5ydUZv5MWv4cIg==" saltValue="5f13yFpoGdVgr1Hon4swVA==" spinCount="100000" sheet="1" objects="1" scenarios="1"/>
  <pageMargins left="0.7" right="0.7" top="0.75" bottom="0.75" header="0.3" footer="0.3"/>
  <pageSetup paperSize="9" scale="55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5E11D-BD83-A740-BA58-2FD5F06334B9}">
  <sheetPr>
    <pageSetUpPr fitToPage="1"/>
  </sheetPr>
  <dimension ref="A1:J99"/>
  <sheetViews>
    <sheetView workbookViewId="0">
      <selection activeCell="A49" sqref="A49"/>
    </sheetView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96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97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45420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x14ac:dyDescent="0.2">
      <c r="A12" s="2" t="s">
        <v>98</v>
      </c>
      <c r="B12" s="10"/>
      <c r="C12" s="10"/>
      <c r="D12" s="11"/>
    </row>
    <row r="13" spans="1:4" x14ac:dyDescent="0.2">
      <c r="A13" s="25">
        <v>0.52690999999999999</v>
      </c>
      <c r="B13" s="10"/>
      <c r="C13" s="10"/>
      <c r="D13" s="11" t="s">
        <v>99</v>
      </c>
    </row>
    <row r="14" spans="1:4" x14ac:dyDescent="0.2">
      <c r="A14" s="13"/>
      <c r="B14" s="10"/>
      <c r="C14" s="10"/>
      <c r="D14" s="11"/>
    </row>
    <row r="15" spans="1:4" ht="17" x14ac:dyDescent="0.2">
      <c r="A15" s="14" t="s">
        <v>8</v>
      </c>
      <c r="B15" s="15">
        <f>C15*A13</f>
        <v>3826.4204199999999</v>
      </c>
      <c r="C15" s="15">
        <v>7262</v>
      </c>
      <c r="D15" s="16" t="s">
        <v>100</v>
      </c>
    </row>
    <row r="16" spans="1:4" x14ac:dyDescent="0.2">
      <c r="A16" s="14"/>
      <c r="B16" s="15"/>
      <c r="C16" s="15"/>
      <c r="D16" s="16"/>
    </row>
    <row r="17" spans="1:4" x14ac:dyDescent="0.2">
      <c r="A17" s="14"/>
      <c r="B17" s="15"/>
      <c r="C17" s="15"/>
      <c r="D17" s="16"/>
    </row>
    <row r="18" spans="1:4" x14ac:dyDescent="0.2">
      <c r="A18" s="17" t="s">
        <v>10</v>
      </c>
      <c r="B18" s="15"/>
      <c r="C18" s="15"/>
      <c r="D18" s="16"/>
    </row>
    <row r="19" spans="1:4" x14ac:dyDescent="0.2">
      <c r="A19" s="14"/>
      <c r="B19" s="15"/>
      <c r="C19" s="15"/>
      <c r="D19" s="16"/>
    </row>
    <row r="20" spans="1:4" ht="17" x14ac:dyDescent="0.2">
      <c r="A20" s="14" t="s">
        <v>95</v>
      </c>
      <c r="B20" s="15">
        <f>-B88</f>
        <v>16069.701179999998</v>
      </c>
      <c r="C20" s="15">
        <f>-C88</f>
        <v>30498</v>
      </c>
      <c r="D20" s="16" t="s">
        <v>100</v>
      </c>
    </row>
    <row r="21" spans="1:4" x14ac:dyDescent="0.2">
      <c r="A21" s="14"/>
      <c r="B21" s="15"/>
      <c r="C21" s="15"/>
      <c r="D21" s="16"/>
    </row>
    <row r="22" spans="1:4" x14ac:dyDescent="0.2">
      <c r="A22" s="4"/>
      <c r="B22" s="10"/>
      <c r="C22" s="10"/>
    </row>
    <row r="23" spans="1:4" x14ac:dyDescent="0.2">
      <c r="A23" s="18" t="s">
        <v>13</v>
      </c>
      <c r="B23" s="19">
        <f>B15-B88</f>
        <v>19896.121599999999</v>
      </c>
      <c r="C23" s="19">
        <f>C15-C88</f>
        <v>37760</v>
      </c>
      <c r="D23" s="20"/>
    </row>
    <row r="24" spans="1:4" x14ac:dyDescent="0.2">
      <c r="A24" s="2"/>
    </row>
    <row r="25" spans="1:4" x14ac:dyDescent="0.2">
      <c r="A25" s="2"/>
    </row>
    <row r="26" spans="1:4" x14ac:dyDescent="0.2">
      <c r="A26" s="7" t="s">
        <v>14</v>
      </c>
      <c r="B26" s="7"/>
      <c r="C26" s="7"/>
      <c r="D26" s="21"/>
    </row>
    <row r="27" spans="1:4" x14ac:dyDescent="0.2">
      <c r="A27" s="2" t="s">
        <v>15</v>
      </c>
      <c r="B27" s="3"/>
      <c r="C27" s="3"/>
      <c r="D27" s="45"/>
    </row>
    <row r="28" spans="1:4" x14ac:dyDescent="0.2">
      <c r="A28" s="12">
        <v>45382</v>
      </c>
      <c r="B28" s="23"/>
      <c r="C28" s="23"/>
      <c r="D28" s="23"/>
    </row>
    <row r="29" spans="1:4" x14ac:dyDescent="0.2">
      <c r="A29" s="13"/>
      <c r="B29" s="24"/>
      <c r="C29" s="24"/>
      <c r="D29" s="23"/>
    </row>
    <row r="30" spans="1:4" x14ac:dyDescent="0.2">
      <c r="A30" s="2" t="s">
        <v>16</v>
      </c>
      <c r="B30" s="23"/>
      <c r="C30" s="23"/>
      <c r="D30" s="23"/>
    </row>
    <row r="31" spans="1:4" x14ac:dyDescent="0.2">
      <c r="A31" s="25"/>
      <c r="B31" s="23"/>
      <c r="C31" s="23"/>
      <c r="D31" s="25"/>
    </row>
    <row r="32" spans="1:4" x14ac:dyDescent="0.2">
      <c r="A32" s="13"/>
      <c r="B32" s="23"/>
      <c r="C32" s="23"/>
      <c r="D32" s="23"/>
    </row>
    <row r="33" spans="1:4" ht="85" x14ac:dyDescent="0.2">
      <c r="A33" s="14" t="s">
        <v>101</v>
      </c>
      <c r="B33" s="26">
        <v>34000</v>
      </c>
      <c r="C33" s="26"/>
      <c r="D33" s="16" t="s">
        <v>145</v>
      </c>
    </row>
    <row r="34" spans="1:4" ht="34" x14ac:dyDescent="0.2">
      <c r="A34" s="14" t="s">
        <v>19</v>
      </c>
      <c r="B34" s="26">
        <v>14100</v>
      </c>
      <c r="C34" s="26"/>
      <c r="D34" s="16" t="s">
        <v>102</v>
      </c>
    </row>
    <row r="35" spans="1:4" x14ac:dyDescent="0.2">
      <c r="A35" s="1" t="s">
        <v>20</v>
      </c>
      <c r="B35" s="75"/>
      <c r="C35" s="26"/>
      <c r="D35" s="16"/>
    </row>
    <row r="36" spans="1:4" x14ac:dyDescent="0.2">
      <c r="A36" s="14"/>
      <c r="B36" s="75"/>
      <c r="C36" s="26"/>
      <c r="D36" s="11"/>
    </row>
    <row r="37" spans="1:4" x14ac:dyDescent="0.2">
      <c r="A37" s="1" t="s">
        <v>21</v>
      </c>
      <c r="B37" s="75"/>
      <c r="C37" s="26"/>
      <c r="D37" s="11"/>
    </row>
    <row r="38" spans="1:4" x14ac:dyDescent="0.2">
      <c r="A38" s="14"/>
      <c r="B38" s="75"/>
      <c r="C38" s="26"/>
      <c r="D38" s="11"/>
    </row>
    <row r="39" spans="1:4" x14ac:dyDescent="0.2">
      <c r="A39" s="14" t="s">
        <v>22</v>
      </c>
      <c r="B39" s="75"/>
      <c r="C39" s="26"/>
      <c r="D39" s="16"/>
    </row>
    <row r="40" spans="1:4" x14ac:dyDescent="0.2">
      <c r="A40" s="14" t="s">
        <v>23</v>
      </c>
      <c r="B40" s="75"/>
      <c r="C40" s="26"/>
      <c r="D40" s="16"/>
    </row>
    <row r="41" spans="1:4" x14ac:dyDescent="0.2">
      <c r="A41" s="14"/>
      <c r="B41" s="75"/>
      <c r="C41" s="26"/>
      <c r="D41" s="11"/>
    </row>
    <row r="42" spans="1:4" x14ac:dyDescent="0.2">
      <c r="A42" s="14" t="s">
        <v>24</v>
      </c>
      <c r="B42" s="75"/>
      <c r="C42" s="26"/>
      <c r="D42" s="11"/>
    </row>
    <row r="43" spans="1:4" x14ac:dyDescent="0.2">
      <c r="A43" s="14" t="s">
        <v>58</v>
      </c>
      <c r="B43" s="75"/>
      <c r="C43" s="26"/>
      <c r="D43" s="16"/>
    </row>
    <row r="44" spans="1:4" x14ac:dyDescent="0.2">
      <c r="A44" s="14" t="s">
        <v>27</v>
      </c>
      <c r="B44" s="75"/>
      <c r="C44" s="26"/>
      <c r="D44" s="11"/>
    </row>
    <row r="45" spans="1:4" x14ac:dyDescent="0.2">
      <c r="A45" s="14" t="s">
        <v>28</v>
      </c>
      <c r="B45" s="75"/>
      <c r="C45" s="26"/>
      <c r="D45" s="11"/>
    </row>
    <row r="46" spans="1:4" x14ac:dyDescent="0.2">
      <c r="A46" s="14"/>
      <c r="B46" s="75"/>
      <c r="C46" s="26"/>
      <c r="D46" s="11"/>
    </row>
    <row r="47" spans="1:4" x14ac:dyDescent="0.2">
      <c r="A47" s="14" t="s">
        <v>29</v>
      </c>
      <c r="B47" s="75"/>
      <c r="C47" s="26"/>
      <c r="D47" s="16"/>
    </row>
    <row r="48" spans="1:4" x14ac:dyDescent="0.2">
      <c r="A48" s="14" t="s">
        <v>30</v>
      </c>
      <c r="B48" s="75"/>
      <c r="C48" s="26"/>
      <c r="D48" s="11"/>
    </row>
    <row r="49" spans="1:4" x14ac:dyDescent="0.2">
      <c r="A49" s="14" t="s">
        <v>31</v>
      </c>
      <c r="B49" s="75"/>
      <c r="C49" s="26"/>
      <c r="D49" s="16"/>
    </row>
    <row r="50" spans="1:4" x14ac:dyDescent="0.2">
      <c r="A50" s="14" t="s">
        <v>32</v>
      </c>
      <c r="B50" s="75"/>
      <c r="C50" s="26"/>
      <c r="D50" s="16"/>
    </row>
    <row r="51" spans="1:4" x14ac:dyDescent="0.2">
      <c r="A51" s="14"/>
      <c r="B51" s="75"/>
      <c r="C51" s="26"/>
      <c r="D51" s="11"/>
    </row>
    <row r="52" spans="1:4" x14ac:dyDescent="0.2">
      <c r="A52" s="14" t="s">
        <v>33</v>
      </c>
      <c r="B52" s="75"/>
      <c r="C52" s="26"/>
      <c r="D52" s="16"/>
    </row>
    <row r="53" spans="1:4" x14ac:dyDescent="0.2">
      <c r="A53" s="14"/>
      <c r="B53" s="75"/>
      <c r="C53" s="26"/>
      <c r="D53" s="11"/>
    </row>
    <row r="54" spans="1:4" x14ac:dyDescent="0.2">
      <c r="A54" s="14" t="s">
        <v>34</v>
      </c>
      <c r="B54" s="75"/>
      <c r="C54" s="26"/>
      <c r="D54" s="11"/>
    </row>
    <row r="55" spans="1:4" x14ac:dyDescent="0.2">
      <c r="A55" s="27"/>
      <c r="B55" s="28"/>
      <c r="C55" s="28"/>
      <c r="D55" s="29"/>
    </row>
    <row r="56" spans="1:4" ht="34" x14ac:dyDescent="0.2">
      <c r="A56" s="30" t="s">
        <v>14</v>
      </c>
      <c r="B56" s="31">
        <v>2000</v>
      </c>
      <c r="C56" s="31"/>
      <c r="D56" s="60" t="s">
        <v>103</v>
      </c>
    </row>
    <row r="57" spans="1:4" x14ac:dyDescent="0.2">
      <c r="B57" s="10"/>
      <c r="C57" s="10"/>
      <c r="D57" s="11"/>
    </row>
    <row r="58" spans="1:4" x14ac:dyDescent="0.2">
      <c r="B58" s="3"/>
      <c r="C58" s="3"/>
      <c r="D58" s="10"/>
    </row>
    <row r="59" spans="1:4" x14ac:dyDescent="0.2">
      <c r="A59" s="33" t="s">
        <v>35</v>
      </c>
      <c r="B59" s="34">
        <f>ROUND((B23/B33),1)</f>
        <v>0.6</v>
      </c>
      <c r="C59" s="46"/>
      <c r="D59" s="10"/>
    </row>
    <row r="60" spans="1:4" x14ac:dyDescent="0.2">
      <c r="A60" s="33" t="s">
        <v>36</v>
      </c>
      <c r="B60" s="59" t="s">
        <v>87</v>
      </c>
      <c r="C60" s="46"/>
      <c r="D60" s="10"/>
    </row>
    <row r="61" spans="1:4" x14ac:dyDescent="0.2">
      <c r="A61" s="33" t="s">
        <v>37</v>
      </c>
      <c r="B61" s="34">
        <f>ROUND((B23/B56),1)</f>
        <v>9.9</v>
      </c>
      <c r="C61" s="46"/>
      <c r="D61" s="10"/>
    </row>
    <row r="64" spans="1:4" x14ac:dyDescent="0.2">
      <c r="A64" s="7" t="s">
        <v>38</v>
      </c>
      <c r="B64" s="8"/>
      <c r="C64" s="8"/>
      <c r="D64" s="9"/>
    </row>
    <row r="65" spans="1:4" x14ac:dyDescent="0.2">
      <c r="D65" s="10"/>
    </row>
    <row r="66" spans="1:4" x14ac:dyDescent="0.2">
      <c r="A66" s="14" t="s">
        <v>104</v>
      </c>
    </row>
    <row r="67" spans="1:4" x14ac:dyDescent="0.2">
      <c r="A67" s="14" t="s">
        <v>105</v>
      </c>
    </row>
    <row r="68" spans="1:4" x14ac:dyDescent="0.2">
      <c r="A68" s="14" t="s">
        <v>106</v>
      </c>
    </row>
    <row r="69" spans="1:4" x14ac:dyDescent="0.2">
      <c r="A69" s="14" t="s">
        <v>107</v>
      </c>
    </row>
    <row r="70" spans="1:4" x14ac:dyDescent="0.2">
      <c r="A70" s="14" t="s">
        <v>108</v>
      </c>
    </row>
    <row r="71" spans="1:4" x14ac:dyDescent="0.2">
      <c r="A71" s="14" t="s">
        <v>109</v>
      </c>
    </row>
    <row r="72" spans="1:4" x14ac:dyDescent="0.2">
      <c r="A72" t="s">
        <v>110</v>
      </c>
    </row>
    <row r="73" spans="1:4" x14ac:dyDescent="0.2">
      <c r="D73" s="11"/>
    </row>
    <row r="74" spans="1:4" x14ac:dyDescent="0.2">
      <c r="A74" s="35"/>
      <c r="B74" s="35"/>
      <c r="C74" s="35"/>
      <c r="D74" s="9"/>
    </row>
    <row r="75" spans="1:4" x14ac:dyDescent="0.2">
      <c r="D75" s="36"/>
    </row>
    <row r="76" spans="1:4" x14ac:dyDescent="0.2">
      <c r="D76" s="36"/>
    </row>
    <row r="77" spans="1:4" x14ac:dyDescent="0.2">
      <c r="B77" s="3" t="s">
        <v>3</v>
      </c>
      <c r="C77" s="3" t="s">
        <v>97</v>
      </c>
    </row>
    <row r="78" spans="1:4" x14ac:dyDescent="0.2">
      <c r="B78" s="3"/>
      <c r="C78" s="3"/>
    </row>
    <row r="79" spans="1:4" x14ac:dyDescent="0.2">
      <c r="B79" s="5" t="s">
        <v>5</v>
      </c>
      <c r="C79" s="5" t="s">
        <v>5</v>
      </c>
    </row>
    <row r="80" spans="1:4" x14ac:dyDescent="0.2">
      <c r="B80" s="5"/>
      <c r="C80" s="5"/>
    </row>
    <row r="81" spans="1:10" x14ac:dyDescent="0.2">
      <c r="B81" s="37">
        <v>45420</v>
      </c>
      <c r="C81" s="37">
        <v>45420</v>
      </c>
    </row>
    <row r="82" spans="1:10" x14ac:dyDescent="0.2">
      <c r="A82" s="2" t="s">
        <v>98</v>
      </c>
      <c r="B82" s="5"/>
      <c r="C82" s="5"/>
    </row>
    <row r="83" spans="1:10" x14ac:dyDescent="0.2">
      <c r="A83" s="38">
        <f>A13</f>
        <v>0.52690999999999999</v>
      </c>
      <c r="B83" s="5"/>
      <c r="C83" s="5"/>
      <c r="D83" s="11" t="s">
        <v>99</v>
      </c>
    </row>
    <row r="85" spans="1:10" ht="17" x14ac:dyDescent="0.2">
      <c r="A85" s="14" t="s">
        <v>44</v>
      </c>
      <c r="B85" s="15">
        <f>C85*A83</f>
        <v>425.21636999999998</v>
      </c>
      <c r="C85" s="15">
        <v>807</v>
      </c>
      <c r="D85" s="16" t="s">
        <v>100</v>
      </c>
    </row>
    <row r="86" spans="1:10" x14ac:dyDescent="0.2">
      <c r="A86" s="14" t="s">
        <v>45</v>
      </c>
      <c r="B86" s="15"/>
      <c r="C86" s="15"/>
      <c r="D86" s="16"/>
    </row>
    <row r="87" spans="1:10" x14ac:dyDescent="0.2">
      <c r="A87" t="s">
        <v>46</v>
      </c>
      <c r="B87" s="28">
        <f>C87*A83</f>
        <v>-16494.917549999998</v>
      </c>
      <c r="C87" s="28">
        <f>-6614-24691</f>
        <v>-31305</v>
      </c>
      <c r="D87" s="16"/>
    </row>
    <row r="88" spans="1:10" x14ac:dyDescent="0.2">
      <c r="A88" s="2" t="s">
        <v>95</v>
      </c>
      <c r="B88" s="40">
        <f>SUM(B85:B87)</f>
        <v>-16069.701179999998</v>
      </c>
      <c r="C88" s="40">
        <f>SUM(C85:C87)</f>
        <v>-30498</v>
      </c>
    </row>
    <row r="91" spans="1:10" x14ac:dyDescent="0.2">
      <c r="A91" s="41" t="s">
        <v>47</v>
      </c>
    </row>
    <row r="95" spans="1:10" x14ac:dyDescent="0.2">
      <c r="F95" s="16"/>
      <c r="G95" s="16"/>
      <c r="H95" s="16"/>
      <c r="I95" s="16"/>
      <c r="J95" s="16"/>
    </row>
    <row r="98" spans="2:3" x14ac:dyDescent="0.2">
      <c r="B98" s="42"/>
      <c r="C98" s="42"/>
    </row>
    <row r="99" spans="2:3" x14ac:dyDescent="0.2">
      <c r="B99" s="42"/>
      <c r="C99" s="42"/>
    </row>
  </sheetData>
  <sheetProtection algorithmName="SHA-512" hashValue="zOYqM9IQlc20MHwO9HJ6h+2UDFHIvGCIqBmOPGlEAoc8IcSZkE/zHjlTXVuuLgVSjuU7FriVcib/qHLt1Q2CKQ==" saltValue="GP/Zjl7DPbBOFFkG9nV9LQ==" spinCount="100000" sheet="1" objects="1" scenarios="1"/>
  <pageMargins left="0.7" right="0.7" top="0.75" bottom="0.75" header="0.3" footer="0.3"/>
  <pageSetup paperSize="9" scale="50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DB002-DF73-944C-9019-B16202C5C259}">
  <sheetPr>
    <pageSetUpPr fitToPage="1"/>
  </sheetPr>
  <dimension ref="A1:I97"/>
  <sheetViews>
    <sheetView topLeftCell="A13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111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45574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112</v>
      </c>
      <c r="B12" s="15">
        <v>135000</v>
      </c>
      <c r="C12" s="16" t="s">
        <v>113</v>
      </c>
    </row>
    <row r="13" spans="1:3" x14ac:dyDescent="0.2">
      <c r="A13" s="14"/>
      <c r="B13" s="15"/>
      <c r="C13" s="16"/>
    </row>
    <row r="14" spans="1:3" ht="34" x14ac:dyDescent="0.2">
      <c r="A14" s="61" t="s">
        <v>114</v>
      </c>
      <c r="B14" s="62">
        <v>45000</v>
      </c>
      <c r="C14" s="16" t="s">
        <v>115</v>
      </c>
    </row>
    <row r="15" spans="1:3" x14ac:dyDescent="0.2">
      <c r="A15" s="61"/>
      <c r="B15" s="15"/>
      <c r="C15" s="16"/>
    </row>
    <row r="16" spans="1:3" x14ac:dyDescent="0.2">
      <c r="A16" s="61"/>
      <c r="B16" s="15"/>
      <c r="C16" s="16"/>
    </row>
    <row r="17" spans="1:3" x14ac:dyDescent="0.2">
      <c r="A17" s="63" t="s">
        <v>116</v>
      </c>
      <c r="B17" s="15">
        <f>SUM(B12:B14)</f>
        <v>180000</v>
      </c>
      <c r="C17" s="16"/>
    </row>
    <row r="18" spans="1:3" x14ac:dyDescent="0.2">
      <c r="A18" s="14"/>
      <c r="B18" s="15"/>
      <c r="C18" s="16"/>
    </row>
    <row r="19" spans="1:3" hidden="1" x14ac:dyDescent="0.2">
      <c r="A19" s="17" t="s">
        <v>10</v>
      </c>
      <c r="B19" s="15"/>
      <c r="C19" s="16"/>
    </row>
    <row r="20" spans="1:3" hidden="1" x14ac:dyDescent="0.2">
      <c r="A20" s="14"/>
      <c r="B20" s="15"/>
      <c r="C20" s="16"/>
    </row>
    <row r="21" spans="1:3" hidden="1" x14ac:dyDescent="0.2">
      <c r="A21" s="14"/>
      <c r="B21" s="15"/>
      <c r="C21" s="16"/>
    </row>
    <row r="22" spans="1:3" hidden="1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8" t="s">
        <v>13</v>
      </c>
      <c r="B24" s="19">
        <f>B17-B94</f>
        <v>180000</v>
      </c>
      <c r="C24" s="20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14</v>
      </c>
      <c r="B27" s="7"/>
      <c r="C27" s="21"/>
    </row>
    <row r="28" spans="1:3" x14ac:dyDescent="0.2">
      <c r="A28" s="2" t="s">
        <v>15</v>
      </c>
      <c r="B28" s="3"/>
      <c r="C28" s="45"/>
    </row>
    <row r="29" spans="1:3" x14ac:dyDescent="0.2">
      <c r="A29" s="12">
        <v>45172</v>
      </c>
      <c r="B29" s="23"/>
      <c r="C29" s="23"/>
    </row>
    <row r="30" spans="1:3" x14ac:dyDescent="0.2">
      <c r="A30" s="13"/>
      <c r="B30" s="24"/>
      <c r="C30" s="23"/>
    </row>
    <row r="31" spans="1:3" x14ac:dyDescent="0.2">
      <c r="A31" s="2" t="s">
        <v>16</v>
      </c>
      <c r="B31" s="23"/>
      <c r="C31" s="23"/>
    </row>
    <row r="32" spans="1:3" x14ac:dyDescent="0.2">
      <c r="A32" s="25"/>
      <c r="B32" s="23"/>
      <c r="C32" s="25"/>
    </row>
    <row r="33" spans="1:3" x14ac:dyDescent="0.2">
      <c r="A33" s="13"/>
      <c r="B33" s="23"/>
      <c r="C33" s="23"/>
    </row>
    <row r="34" spans="1:3" ht="51" x14ac:dyDescent="0.2">
      <c r="A34" s="14" t="s">
        <v>17</v>
      </c>
      <c r="B34" s="26">
        <v>200000</v>
      </c>
      <c r="C34" s="16" t="s">
        <v>117</v>
      </c>
    </row>
    <row r="35" spans="1:3" hidden="1" x14ac:dyDescent="0.2">
      <c r="A35" s="14" t="s">
        <v>19</v>
      </c>
      <c r="B35" s="26"/>
      <c r="C35" s="16"/>
    </row>
    <row r="36" spans="1:3" hidden="1" x14ac:dyDescent="0.2">
      <c r="A36" s="1" t="s">
        <v>20</v>
      </c>
      <c r="B36" s="26"/>
      <c r="C36" s="16"/>
    </row>
    <row r="37" spans="1:3" hidden="1" x14ac:dyDescent="0.2">
      <c r="A37" s="14"/>
      <c r="B37" s="26"/>
      <c r="C37" s="11"/>
    </row>
    <row r="38" spans="1:3" hidden="1" x14ac:dyDescent="0.2">
      <c r="A38" s="1" t="s">
        <v>21</v>
      </c>
      <c r="B38" s="26"/>
      <c r="C38" s="11"/>
    </row>
    <row r="39" spans="1:3" hidden="1" x14ac:dyDescent="0.2">
      <c r="A39" s="14"/>
      <c r="B39" s="26"/>
      <c r="C39" s="11"/>
    </row>
    <row r="40" spans="1:3" hidden="1" x14ac:dyDescent="0.2">
      <c r="A40" s="14" t="s">
        <v>22</v>
      </c>
      <c r="B40" s="26"/>
      <c r="C40" s="16"/>
    </row>
    <row r="41" spans="1:3" hidden="1" x14ac:dyDescent="0.2">
      <c r="A41" s="14" t="s">
        <v>23</v>
      </c>
      <c r="B41" s="26"/>
      <c r="C41" s="11"/>
    </row>
    <row r="42" spans="1:3" hidden="1" x14ac:dyDescent="0.2">
      <c r="A42" s="14"/>
      <c r="B42" s="26"/>
      <c r="C42" s="11"/>
    </row>
    <row r="43" spans="1:3" hidden="1" x14ac:dyDescent="0.2">
      <c r="A43" s="14" t="s">
        <v>24</v>
      </c>
      <c r="B43" s="26"/>
      <c r="C43" s="11"/>
    </row>
    <row r="44" spans="1:3" hidden="1" x14ac:dyDescent="0.2">
      <c r="A44" s="14" t="s">
        <v>58</v>
      </c>
      <c r="B44" s="26"/>
      <c r="C44" s="16"/>
    </row>
    <row r="45" spans="1:3" hidden="1" x14ac:dyDescent="0.2">
      <c r="A45" s="14" t="s">
        <v>27</v>
      </c>
      <c r="B45" s="26"/>
      <c r="C45" s="11"/>
    </row>
    <row r="46" spans="1:3" hidden="1" x14ac:dyDescent="0.2">
      <c r="A46" s="14" t="s">
        <v>28</v>
      </c>
      <c r="B46" s="26"/>
      <c r="C46" s="11"/>
    </row>
    <row r="47" spans="1:3" hidden="1" x14ac:dyDescent="0.2">
      <c r="A47" s="14"/>
      <c r="B47" s="26"/>
      <c r="C47" s="11"/>
    </row>
    <row r="48" spans="1:3" hidden="1" x14ac:dyDescent="0.2">
      <c r="A48" s="14" t="s">
        <v>29</v>
      </c>
      <c r="B48" s="26"/>
      <c r="C48" s="16"/>
    </row>
    <row r="49" spans="1:3" hidden="1" x14ac:dyDescent="0.2">
      <c r="A49" s="14" t="s">
        <v>30</v>
      </c>
      <c r="B49" s="26"/>
      <c r="C49" s="11"/>
    </row>
    <row r="50" spans="1:3" hidden="1" x14ac:dyDescent="0.2">
      <c r="A50" s="14" t="s">
        <v>31</v>
      </c>
      <c r="B50" s="26"/>
      <c r="C50" s="16"/>
    </row>
    <row r="51" spans="1:3" hidden="1" x14ac:dyDescent="0.2">
      <c r="A51" s="14" t="s">
        <v>32</v>
      </c>
      <c r="B51" s="26"/>
      <c r="C51" s="16"/>
    </row>
    <row r="52" spans="1:3" hidden="1" x14ac:dyDescent="0.2">
      <c r="A52" s="14"/>
      <c r="B52" s="26"/>
      <c r="C52" s="11"/>
    </row>
    <row r="53" spans="1:3" hidden="1" x14ac:dyDescent="0.2">
      <c r="A53" s="14" t="s">
        <v>33</v>
      </c>
      <c r="B53" s="26"/>
      <c r="C53" s="16"/>
    </row>
    <row r="54" spans="1:3" hidden="1" x14ac:dyDescent="0.2">
      <c r="A54" s="14"/>
      <c r="B54" s="26"/>
      <c r="C54" s="11"/>
    </row>
    <row r="55" spans="1:3" hidden="1" x14ac:dyDescent="0.2">
      <c r="A55" s="14" t="s">
        <v>34</v>
      </c>
      <c r="B55" s="26"/>
      <c r="C55" s="11"/>
    </row>
    <row r="56" spans="1:3" hidden="1" x14ac:dyDescent="0.2">
      <c r="A56" s="27"/>
      <c r="B56" s="28"/>
      <c r="C56" s="29"/>
    </row>
    <row r="57" spans="1:3" hidden="1" x14ac:dyDescent="0.2">
      <c r="A57" s="30" t="s">
        <v>14</v>
      </c>
      <c r="B57" s="31">
        <f>B36+B55</f>
        <v>0</v>
      </c>
      <c r="C57" s="32"/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3" t="s">
        <v>35</v>
      </c>
      <c r="B60" s="34">
        <f>ROUND((B24/B34),1)</f>
        <v>0.9</v>
      </c>
      <c r="C60" s="10"/>
    </row>
    <row r="61" spans="1:3" x14ac:dyDescent="0.2">
      <c r="A61" s="33" t="s">
        <v>36</v>
      </c>
      <c r="B61" s="59" t="s">
        <v>87</v>
      </c>
      <c r="C61" s="10"/>
    </row>
    <row r="62" spans="1:3" x14ac:dyDescent="0.2">
      <c r="A62" s="33" t="s">
        <v>37</v>
      </c>
      <c r="B62" s="59" t="s">
        <v>87</v>
      </c>
      <c r="C62" s="10"/>
    </row>
    <row r="65" spans="1:3" x14ac:dyDescent="0.2">
      <c r="A65" s="7" t="s">
        <v>38</v>
      </c>
      <c r="B65" s="8"/>
      <c r="C65" s="9"/>
    </row>
    <row r="66" spans="1:3" x14ac:dyDescent="0.2">
      <c r="C66" s="10"/>
    </row>
    <row r="67" spans="1:3" x14ac:dyDescent="0.2">
      <c r="A67" s="14" t="s">
        <v>118</v>
      </c>
    </row>
    <row r="68" spans="1:3" x14ac:dyDescent="0.2">
      <c r="A68" t="s">
        <v>119</v>
      </c>
    </row>
    <row r="69" spans="1:3" x14ac:dyDescent="0.2">
      <c r="A69" s="14" t="s">
        <v>120</v>
      </c>
    </row>
    <row r="70" spans="1:3" x14ac:dyDescent="0.2">
      <c r="A70" s="14" t="s">
        <v>121</v>
      </c>
    </row>
    <row r="71" spans="1:3" x14ac:dyDescent="0.2">
      <c r="C71" s="11"/>
    </row>
    <row r="72" spans="1:3" x14ac:dyDescent="0.2">
      <c r="A72" s="35"/>
      <c r="B72" s="35"/>
      <c r="C72" s="9"/>
    </row>
    <row r="73" spans="1:3" x14ac:dyDescent="0.2">
      <c r="C73" s="36"/>
    </row>
    <row r="74" spans="1:3" x14ac:dyDescent="0.2">
      <c r="C74" s="36"/>
    </row>
    <row r="75" spans="1:3" hidden="1" x14ac:dyDescent="0.2">
      <c r="B75" s="3" t="s">
        <v>3</v>
      </c>
    </row>
    <row r="76" spans="1:3" hidden="1" x14ac:dyDescent="0.2">
      <c r="B76" s="3"/>
    </row>
    <row r="77" spans="1:3" hidden="1" x14ac:dyDescent="0.2">
      <c r="B77" s="5" t="s">
        <v>5</v>
      </c>
    </row>
    <row r="78" spans="1:3" hidden="1" x14ac:dyDescent="0.2">
      <c r="B78" s="5"/>
    </row>
    <row r="79" spans="1:3" hidden="1" x14ac:dyDescent="0.2">
      <c r="B79" s="37" t="s">
        <v>93</v>
      </c>
    </row>
    <row r="80" spans="1:3" hidden="1" x14ac:dyDescent="0.2">
      <c r="A80" s="2" t="s">
        <v>16</v>
      </c>
      <c r="B80" s="5"/>
    </row>
    <row r="81" spans="1:9" hidden="1" x14ac:dyDescent="0.2">
      <c r="A81" s="38"/>
      <c r="B81" s="5"/>
    </row>
    <row r="82" spans="1:9" hidden="1" x14ac:dyDescent="0.2"/>
    <row r="83" spans="1:9" ht="17" hidden="1" x14ac:dyDescent="0.2">
      <c r="A83" s="14" t="s">
        <v>44</v>
      </c>
      <c r="B83" s="15">
        <v>0</v>
      </c>
      <c r="C83" s="16" t="s">
        <v>94</v>
      </c>
    </row>
    <row r="84" spans="1:9" hidden="1" x14ac:dyDescent="0.2">
      <c r="A84" s="14" t="s">
        <v>45</v>
      </c>
      <c r="B84" s="15"/>
      <c r="C84" s="16"/>
    </row>
    <row r="85" spans="1:9" hidden="1" x14ac:dyDescent="0.2">
      <c r="A85" t="s">
        <v>46</v>
      </c>
      <c r="B85" s="28"/>
      <c r="C85" s="16"/>
    </row>
    <row r="86" spans="1:9" hidden="1" x14ac:dyDescent="0.2">
      <c r="A86" s="2" t="s">
        <v>95</v>
      </c>
      <c r="B86" s="40">
        <f>SUM(B83:B85)</f>
        <v>0</v>
      </c>
    </row>
    <row r="89" spans="1:9" x14ac:dyDescent="0.2">
      <c r="A89" s="41" t="s">
        <v>47</v>
      </c>
    </row>
    <row r="93" spans="1:9" x14ac:dyDescent="0.2">
      <c r="E93" s="16"/>
      <c r="F93" s="16"/>
      <c r="G93" s="16"/>
      <c r="H93" s="16"/>
      <c r="I93" s="16"/>
    </row>
    <row r="96" spans="1:9" x14ac:dyDescent="0.2">
      <c r="B96" s="42"/>
    </row>
    <row r="97" spans="2:2" x14ac:dyDescent="0.2">
      <c r="B97" s="42"/>
    </row>
  </sheetData>
  <sheetProtection algorithmName="SHA-512" hashValue="TFCHpCTfo7UToRpIMDGwhRMMJ3HIQO32aq4hA3fWg3Bjuzv021zEwH7w9BCM5vyJZ/fG8N/74mO4QtbCDdy25A==" saltValue="M5vt7YxPtaEbtFxqkKmgLQ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12223-C2E1-454B-84FF-0B5AB0C03E2D}">
  <sheetPr>
    <pageSetUpPr fitToPage="1"/>
  </sheetPr>
  <dimension ref="A1:J9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122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45576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17" x14ac:dyDescent="0.2">
      <c r="A12" s="14" t="s">
        <v>112</v>
      </c>
      <c r="B12" s="15">
        <v>8000</v>
      </c>
      <c r="C12" s="15"/>
      <c r="D12" s="16" t="s">
        <v>123</v>
      </c>
    </row>
    <row r="13" spans="1:4" x14ac:dyDescent="0.2">
      <c r="A13" s="14"/>
      <c r="B13" s="15"/>
      <c r="C13" s="15"/>
      <c r="D13" s="16"/>
    </row>
    <row r="14" spans="1:4" ht="17" x14ac:dyDescent="0.2">
      <c r="A14" s="14" t="s">
        <v>114</v>
      </c>
      <c r="B14" s="15">
        <v>14000</v>
      </c>
      <c r="C14" s="15"/>
      <c r="D14" s="16" t="s">
        <v>123</v>
      </c>
    </row>
    <row r="15" spans="1:4" x14ac:dyDescent="0.2">
      <c r="A15" s="14"/>
      <c r="B15" s="15"/>
      <c r="C15" s="15"/>
      <c r="D15" s="16"/>
    </row>
    <row r="16" spans="1:4" ht="17" x14ac:dyDescent="0.2">
      <c r="A16" s="14" t="s">
        <v>124</v>
      </c>
      <c r="B16" s="62">
        <v>9000</v>
      </c>
      <c r="C16" s="15"/>
      <c r="D16" s="16" t="s">
        <v>123</v>
      </c>
    </row>
    <row r="17" spans="1:4" x14ac:dyDescent="0.2">
      <c r="A17" s="14"/>
      <c r="B17" s="15"/>
      <c r="C17" s="15"/>
      <c r="D17" s="16"/>
    </row>
    <row r="18" spans="1:4" x14ac:dyDescent="0.2">
      <c r="A18" s="1" t="s">
        <v>116</v>
      </c>
      <c r="B18" s="15">
        <f>+SUM(B12:B16)</f>
        <v>31000</v>
      </c>
      <c r="C18" s="15"/>
      <c r="D18" s="16"/>
    </row>
    <row r="19" spans="1:4" x14ac:dyDescent="0.2">
      <c r="A19" s="14"/>
      <c r="B19" s="15"/>
      <c r="C19" s="15"/>
      <c r="D19" s="16"/>
    </row>
    <row r="20" spans="1:4" x14ac:dyDescent="0.2">
      <c r="A20" s="17" t="s">
        <v>10</v>
      </c>
      <c r="B20" s="15"/>
      <c r="C20" s="15"/>
      <c r="D20" s="16"/>
    </row>
    <row r="21" spans="1:4" x14ac:dyDescent="0.2">
      <c r="A21" s="14"/>
      <c r="B21" s="15"/>
      <c r="C21" s="15"/>
      <c r="D21" s="16"/>
    </row>
    <row r="22" spans="1:4" ht="17" x14ac:dyDescent="0.2">
      <c r="A22" s="14" t="s">
        <v>125</v>
      </c>
      <c r="B22" s="15">
        <f>-B86</f>
        <v>-3893.3110000000001</v>
      </c>
      <c r="C22" s="15"/>
      <c r="D22" s="16" t="s">
        <v>126</v>
      </c>
    </row>
    <row r="23" spans="1:4" x14ac:dyDescent="0.2">
      <c r="A23" s="14"/>
      <c r="B23" s="15"/>
      <c r="C23" s="15"/>
      <c r="D23" s="16"/>
    </row>
    <row r="24" spans="1:4" x14ac:dyDescent="0.2">
      <c r="A24" s="4"/>
      <c r="B24" s="10"/>
      <c r="C24" s="10"/>
    </row>
    <row r="25" spans="1:4" x14ac:dyDescent="0.2">
      <c r="A25" s="18" t="s">
        <v>13</v>
      </c>
      <c r="B25" s="19">
        <f>B18-B86</f>
        <v>27106.688999999998</v>
      </c>
      <c r="C25" s="19"/>
      <c r="D25" s="20"/>
    </row>
    <row r="26" spans="1:4" x14ac:dyDescent="0.2">
      <c r="A26" s="2"/>
    </row>
    <row r="27" spans="1:4" x14ac:dyDescent="0.2">
      <c r="A27" s="2"/>
    </row>
    <row r="28" spans="1:4" x14ac:dyDescent="0.2">
      <c r="A28" s="7" t="s">
        <v>14</v>
      </c>
      <c r="B28" s="7"/>
      <c r="C28" s="7"/>
      <c r="D28" s="21"/>
    </row>
    <row r="29" spans="1:4" ht="17" thickBot="1" x14ac:dyDescent="0.25">
      <c r="B29" s="3"/>
      <c r="C29" s="3"/>
      <c r="D29" s="45"/>
    </row>
    <row r="30" spans="1:4" x14ac:dyDescent="0.2">
      <c r="A30" s="2" t="s">
        <v>15</v>
      </c>
      <c r="B30" s="64">
        <v>45565</v>
      </c>
      <c r="C30" s="22">
        <v>45199</v>
      </c>
      <c r="D30" s="23"/>
    </row>
    <row r="31" spans="1:4" x14ac:dyDescent="0.2">
      <c r="A31" s="13"/>
      <c r="B31" s="65"/>
      <c r="C31" s="24"/>
      <c r="D31" s="23"/>
    </row>
    <row r="32" spans="1:4" x14ac:dyDescent="0.2">
      <c r="A32" s="2" t="s">
        <v>16</v>
      </c>
      <c r="B32" s="66"/>
      <c r="C32" s="23"/>
      <c r="D32" s="23"/>
    </row>
    <row r="33" spans="1:4" x14ac:dyDescent="0.2">
      <c r="A33" s="25"/>
      <c r="B33" s="66"/>
      <c r="C33" s="23"/>
      <c r="D33" s="25"/>
    </row>
    <row r="34" spans="1:4" x14ac:dyDescent="0.2">
      <c r="A34" s="13"/>
      <c r="B34" s="66"/>
      <c r="C34" s="23"/>
      <c r="D34" s="23"/>
    </row>
    <row r="35" spans="1:4" ht="17" x14ac:dyDescent="0.2">
      <c r="A35" s="14" t="s">
        <v>17</v>
      </c>
      <c r="B35" s="67">
        <v>25892.425999999999</v>
      </c>
      <c r="C35" s="26">
        <v>23927.331999999999</v>
      </c>
      <c r="D35" s="16" t="s">
        <v>126</v>
      </c>
    </row>
    <row r="36" spans="1:4" x14ac:dyDescent="0.2">
      <c r="A36" s="14" t="s">
        <v>19</v>
      </c>
      <c r="B36" s="67"/>
      <c r="C36" s="26"/>
      <c r="D36" s="16"/>
    </row>
    <row r="37" spans="1:4" ht="17" x14ac:dyDescent="0.2">
      <c r="A37" s="1" t="s">
        <v>20</v>
      </c>
      <c r="B37" s="67">
        <v>2172.9549999999999</v>
      </c>
      <c r="C37" s="26">
        <v>3189.509</v>
      </c>
      <c r="D37" s="16" t="s">
        <v>126</v>
      </c>
    </row>
    <row r="38" spans="1:4" x14ac:dyDescent="0.2">
      <c r="A38" s="14"/>
      <c r="B38" s="67"/>
      <c r="C38" s="26"/>
      <c r="D38" s="11"/>
    </row>
    <row r="39" spans="1:4" x14ac:dyDescent="0.2">
      <c r="A39" s="1" t="s">
        <v>21</v>
      </c>
      <c r="B39" s="67"/>
      <c r="C39" s="26"/>
      <c r="D39" s="11"/>
    </row>
    <row r="40" spans="1:4" x14ac:dyDescent="0.2">
      <c r="A40" s="14"/>
      <c r="B40" s="67"/>
      <c r="C40" s="26"/>
      <c r="D40" s="11"/>
    </row>
    <row r="41" spans="1:4" x14ac:dyDescent="0.2">
      <c r="A41" s="14" t="s">
        <v>22</v>
      </c>
      <c r="B41" s="67"/>
      <c r="C41" s="26"/>
      <c r="D41" s="16"/>
    </row>
    <row r="42" spans="1:4" ht="17" x14ac:dyDescent="0.2">
      <c r="A42" s="14" t="s">
        <v>23</v>
      </c>
      <c r="B42" s="67">
        <v>3.2160000000000002</v>
      </c>
      <c r="C42" s="26">
        <v>2.7170000000000001</v>
      </c>
      <c r="D42" s="16" t="s">
        <v>126</v>
      </c>
    </row>
    <row r="43" spans="1:4" x14ac:dyDescent="0.2">
      <c r="A43" s="14"/>
      <c r="B43" s="67"/>
      <c r="C43" s="26"/>
      <c r="D43" s="11"/>
    </row>
    <row r="44" spans="1:4" x14ac:dyDescent="0.2">
      <c r="A44" s="14" t="s">
        <v>24</v>
      </c>
      <c r="B44" s="67"/>
      <c r="C44" s="26"/>
      <c r="D44" s="11"/>
    </row>
    <row r="45" spans="1:4" ht="34" x14ac:dyDescent="0.2">
      <c r="A45" s="14" t="s">
        <v>127</v>
      </c>
      <c r="B45" s="67">
        <v>1727</v>
      </c>
      <c r="C45" s="26"/>
      <c r="D45" s="16" t="s">
        <v>128</v>
      </c>
    </row>
    <row r="46" spans="1:4" x14ac:dyDescent="0.2">
      <c r="A46" s="14" t="s">
        <v>27</v>
      </c>
      <c r="B46" s="67"/>
      <c r="C46" s="26"/>
      <c r="D46" s="11"/>
    </row>
    <row r="47" spans="1:4" x14ac:dyDescent="0.2">
      <c r="A47" s="14" t="s">
        <v>28</v>
      </c>
      <c r="B47" s="67"/>
      <c r="C47" s="26"/>
      <c r="D47" s="11"/>
    </row>
    <row r="48" spans="1:4" x14ac:dyDescent="0.2">
      <c r="A48" s="14"/>
      <c r="B48" s="67"/>
      <c r="C48" s="26"/>
      <c r="D48" s="11"/>
    </row>
    <row r="49" spans="1:4" x14ac:dyDescent="0.2">
      <c r="A49" s="14" t="s">
        <v>29</v>
      </c>
      <c r="B49" s="67"/>
      <c r="C49" s="26"/>
      <c r="D49" s="16"/>
    </row>
    <row r="50" spans="1:4" x14ac:dyDescent="0.2">
      <c r="A50" s="14" t="s">
        <v>30</v>
      </c>
      <c r="B50" s="67"/>
      <c r="C50" s="26"/>
      <c r="D50" s="11"/>
    </row>
    <row r="51" spans="1:4" x14ac:dyDescent="0.2">
      <c r="A51" s="14" t="s">
        <v>31</v>
      </c>
      <c r="B51" s="67"/>
      <c r="C51" s="26"/>
      <c r="D51" s="16"/>
    </row>
    <row r="52" spans="1:4" ht="17" x14ac:dyDescent="0.2">
      <c r="A52" s="14" t="s">
        <v>32</v>
      </c>
      <c r="B52" s="67">
        <v>3.6160000000000001</v>
      </c>
      <c r="C52" s="26">
        <v>3.6160000000000001</v>
      </c>
      <c r="D52" s="16" t="s">
        <v>126</v>
      </c>
    </row>
    <row r="53" spans="1:4" x14ac:dyDescent="0.2">
      <c r="A53" s="14"/>
      <c r="B53" s="67"/>
      <c r="C53" s="26"/>
      <c r="D53" s="11"/>
    </row>
    <row r="54" spans="1:4" ht="17" x14ac:dyDescent="0.2">
      <c r="A54" s="14" t="s">
        <v>33</v>
      </c>
      <c r="B54" s="67">
        <v>293.54199999999997</v>
      </c>
      <c r="C54" s="26">
        <v>223.52699999999999</v>
      </c>
      <c r="D54" s="16" t="s">
        <v>126</v>
      </c>
    </row>
    <row r="55" spans="1:4" x14ac:dyDescent="0.2">
      <c r="A55" s="14"/>
      <c r="B55" s="67"/>
      <c r="C55" s="26"/>
      <c r="D55" s="11"/>
    </row>
    <row r="56" spans="1:4" x14ac:dyDescent="0.2">
      <c r="A56" s="14" t="s">
        <v>34</v>
      </c>
      <c r="B56" s="67">
        <f>SUM(B41:B54)</f>
        <v>2027.3739999999998</v>
      </c>
      <c r="C56" s="26">
        <f>SUM(C41:C54)</f>
        <v>229.85999999999999</v>
      </c>
      <c r="D56" s="11"/>
    </row>
    <row r="57" spans="1:4" x14ac:dyDescent="0.2">
      <c r="A57" s="27"/>
      <c r="B57" s="68"/>
      <c r="C57" s="28"/>
      <c r="D57" s="29"/>
    </row>
    <row r="58" spans="1:4" x14ac:dyDescent="0.2">
      <c r="A58" s="30" t="s">
        <v>14</v>
      </c>
      <c r="B58" s="69">
        <f>B37+B56</f>
        <v>4200.3289999999997</v>
      </c>
      <c r="C58" s="31">
        <f>C37+C56</f>
        <v>3419.3690000000001</v>
      </c>
      <c r="D58" s="32"/>
    </row>
    <row r="59" spans="1:4" x14ac:dyDescent="0.2">
      <c r="B59" s="70"/>
      <c r="C59" s="10"/>
      <c r="D59" s="11"/>
    </row>
    <row r="60" spans="1:4" x14ac:dyDescent="0.2">
      <c r="B60" s="71"/>
      <c r="C60" s="3"/>
      <c r="D60" s="10"/>
    </row>
    <row r="61" spans="1:4" x14ac:dyDescent="0.2">
      <c r="A61" s="33" t="s">
        <v>35</v>
      </c>
      <c r="B61" s="72">
        <f>ROUND((B25/B35),1)</f>
        <v>1</v>
      </c>
      <c r="C61" s="73">
        <f>ROUND((B25/C35),1)</f>
        <v>1.1000000000000001</v>
      </c>
      <c r="D61" s="10"/>
    </row>
    <row r="62" spans="1:4" x14ac:dyDescent="0.2">
      <c r="A62" s="33" t="s">
        <v>36</v>
      </c>
      <c r="B62" s="72">
        <f>ROUND((B25/B37),1)</f>
        <v>12.5</v>
      </c>
      <c r="C62" s="73">
        <f>ROUND((B25/C37),1)</f>
        <v>8.5</v>
      </c>
      <c r="D62" s="10"/>
    </row>
    <row r="63" spans="1:4" x14ac:dyDescent="0.2">
      <c r="A63" s="33" t="s">
        <v>37</v>
      </c>
      <c r="B63" s="72">
        <f>ROUND((B25/B58),1)</f>
        <v>6.5</v>
      </c>
      <c r="C63" s="73">
        <f>ROUND((B25/C58),1)</f>
        <v>7.9</v>
      </c>
      <c r="D63" s="10"/>
    </row>
    <row r="64" spans="1:4" ht="17" thickBot="1" x14ac:dyDescent="0.25">
      <c r="B64" s="74"/>
    </row>
    <row r="66" spans="1:4" x14ac:dyDescent="0.2">
      <c r="A66" s="7" t="s">
        <v>38</v>
      </c>
      <c r="B66" s="8"/>
      <c r="C66" s="8"/>
      <c r="D66" s="9"/>
    </row>
    <row r="67" spans="1:4" x14ac:dyDescent="0.2">
      <c r="D67" s="10"/>
    </row>
    <row r="68" spans="1:4" x14ac:dyDescent="0.2">
      <c r="A68" s="14" t="s">
        <v>129</v>
      </c>
    </row>
    <row r="69" spans="1:4" x14ac:dyDescent="0.2">
      <c r="A69" s="14" t="s">
        <v>130</v>
      </c>
    </row>
    <row r="71" spans="1:4" x14ac:dyDescent="0.2">
      <c r="D71" s="11"/>
    </row>
    <row r="72" spans="1:4" x14ac:dyDescent="0.2">
      <c r="A72" s="35"/>
      <c r="B72" s="35"/>
      <c r="C72" s="35"/>
      <c r="D72" s="9"/>
    </row>
    <row r="73" spans="1:4" x14ac:dyDescent="0.2">
      <c r="D73" s="36"/>
    </row>
    <row r="74" spans="1:4" x14ac:dyDescent="0.2">
      <c r="D74" s="36"/>
    </row>
    <row r="75" spans="1:4" x14ac:dyDescent="0.2">
      <c r="B75" s="3" t="s">
        <v>3</v>
      </c>
      <c r="C75" s="3"/>
    </row>
    <row r="76" spans="1:4" x14ac:dyDescent="0.2">
      <c r="B76" s="3"/>
      <c r="C76" s="3"/>
    </row>
    <row r="77" spans="1:4" x14ac:dyDescent="0.2">
      <c r="B77" s="5" t="s">
        <v>5</v>
      </c>
      <c r="C77" s="5"/>
    </row>
    <row r="78" spans="1:4" x14ac:dyDescent="0.2">
      <c r="B78" s="5"/>
      <c r="C78" s="5"/>
    </row>
    <row r="79" spans="1:4" x14ac:dyDescent="0.2">
      <c r="B79" s="37">
        <v>45565</v>
      </c>
      <c r="C79" s="37"/>
    </row>
    <row r="80" spans="1:4" x14ac:dyDescent="0.2">
      <c r="A80" s="2" t="s">
        <v>16</v>
      </c>
      <c r="B80" s="5"/>
      <c r="C80" s="5"/>
    </row>
    <row r="81" spans="1:10" x14ac:dyDescent="0.2">
      <c r="A81" s="38"/>
      <c r="B81" s="5"/>
      <c r="C81" s="5"/>
    </row>
    <row r="83" spans="1:10" ht="17" x14ac:dyDescent="0.2">
      <c r="A83" s="14" t="s">
        <v>131</v>
      </c>
      <c r="B83" s="15">
        <v>3893.3110000000001</v>
      </c>
      <c r="C83" s="15"/>
      <c r="D83" s="16" t="s">
        <v>126</v>
      </c>
    </row>
    <row r="84" spans="1:10" x14ac:dyDescent="0.2">
      <c r="A84" s="14" t="s">
        <v>45</v>
      </c>
      <c r="B84" s="15"/>
      <c r="C84" s="15"/>
      <c r="D84" s="16"/>
    </row>
    <row r="85" spans="1:10" x14ac:dyDescent="0.2">
      <c r="A85" t="s">
        <v>46</v>
      </c>
      <c r="B85" s="28"/>
      <c r="C85" s="39"/>
      <c r="D85" s="16"/>
    </row>
    <row r="86" spans="1:10" x14ac:dyDescent="0.2">
      <c r="A86" s="1" t="s">
        <v>131</v>
      </c>
      <c r="B86" s="40">
        <f>SUM(B83:B85)</f>
        <v>3893.3110000000001</v>
      </c>
      <c r="C86" s="40"/>
    </row>
    <row r="89" spans="1:10" x14ac:dyDescent="0.2">
      <c r="A89" s="41" t="s">
        <v>47</v>
      </c>
    </row>
    <row r="93" spans="1:10" x14ac:dyDescent="0.2">
      <c r="F93" s="16"/>
      <c r="G93" s="16"/>
      <c r="H93" s="16"/>
      <c r="I93" s="16"/>
      <c r="J93" s="16"/>
    </row>
    <row r="96" spans="1:10" x14ac:dyDescent="0.2">
      <c r="B96" s="42"/>
      <c r="C96" s="42"/>
    </row>
    <row r="97" spans="2:3" x14ac:dyDescent="0.2">
      <c r="B97" s="42"/>
      <c r="C97" s="42"/>
    </row>
  </sheetData>
  <sheetProtection algorithmName="SHA-512" hashValue="B/9dUjnUZONFcQ0kOCelszmqklIWXwXPovpu8jMAF0ffrK+4S39n7H1h7quz/X8JyGvNAtggxU9FZ2HXEmtmIw==" saltValue="6ltyvN8FmQhSczdTi+jzXQ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B4EA7-82B1-0644-AFAC-12A140BCC509}">
  <sheetPr>
    <pageSetUpPr fitToPage="1"/>
  </sheetPr>
  <dimension ref="A1:I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132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45590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51" x14ac:dyDescent="0.2">
      <c r="A12" s="14" t="s">
        <v>8</v>
      </c>
      <c r="B12" s="15">
        <v>51700</v>
      </c>
      <c r="C12" s="16" t="s">
        <v>133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134</v>
      </c>
      <c r="B17" s="15">
        <f>-B84</f>
        <v>-1386</v>
      </c>
      <c r="C17" s="16" t="s">
        <v>135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13</v>
      </c>
      <c r="B20" s="19">
        <f>B12-B84</f>
        <v>50314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1"/>
    </row>
    <row r="24" spans="1:3" x14ac:dyDescent="0.2">
      <c r="A24" s="2" t="s">
        <v>15</v>
      </c>
      <c r="B24" s="3"/>
      <c r="C24" s="45"/>
    </row>
    <row r="25" spans="1:3" x14ac:dyDescent="0.2">
      <c r="A25" s="12">
        <v>45409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16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34" x14ac:dyDescent="0.2">
      <c r="A30" s="14" t="s">
        <v>17</v>
      </c>
      <c r="B30" s="26">
        <v>155018</v>
      </c>
      <c r="C30" s="16" t="s">
        <v>136</v>
      </c>
    </row>
    <row r="31" spans="1:3" x14ac:dyDescent="0.2">
      <c r="A31" s="14" t="s">
        <v>19</v>
      </c>
      <c r="B31" s="26"/>
      <c r="C31" s="16"/>
    </row>
    <row r="32" spans="1:3" ht="34" x14ac:dyDescent="0.2">
      <c r="A32" s="1" t="s">
        <v>20</v>
      </c>
      <c r="B32" s="26">
        <v>5098</v>
      </c>
      <c r="C32" s="16" t="s">
        <v>136</v>
      </c>
    </row>
    <row r="33" spans="1:3" x14ac:dyDescent="0.2">
      <c r="A33" s="14"/>
      <c r="B33" s="26"/>
      <c r="C33" s="11"/>
    </row>
    <row r="34" spans="1:3" x14ac:dyDescent="0.2">
      <c r="A34" s="1" t="s">
        <v>21</v>
      </c>
      <c r="B34" s="26"/>
      <c r="C34" s="11"/>
    </row>
    <row r="35" spans="1:3" x14ac:dyDescent="0.2">
      <c r="A35" s="14"/>
      <c r="B35" s="26"/>
      <c r="C35" s="11"/>
    </row>
    <row r="36" spans="1:3" x14ac:dyDescent="0.2">
      <c r="A36" s="14" t="s">
        <v>22</v>
      </c>
      <c r="B36" s="26"/>
      <c r="C36" s="16"/>
    </row>
    <row r="37" spans="1:3" ht="34" x14ac:dyDescent="0.2">
      <c r="A37" s="14" t="s">
        <v>23</v>
      </c>
      <c r="B37" s="26">
        <v>52</v>
      </c>
      <c r="C37" s="16" t="s">
        <v>136</v>
      </c>
    </row>
    <row r="38" spans="1:3" x14ac:dyDescent="0.2">
      <c r="A38" s="14"/>
      <c r="B38" s="26"/>
      <c r="C38" s="11"/>
    </row>
    <row r="39" spans="1:3" x14ac:dyDescent="0.2">
      <c r="A39" s="14" t="s">
        <v>24</v>
      </c>
      <c r="B39" s="26"/>
      <c r="C39" s="11"/>
    </row>
    <row r="40" spans="1:3" ht="34" x14ac:dyDescent="0.2">
      <c r="A40" s="14" t="s">
        <v>137</v>
      </c>
      <c r="B40" s="26">
        <v>264</v>
      </c>
      <c r="C40" s="16" t="s">
        <v>136</v>
      </c>
    </row>
    <row r="41" spans="1:3" ht="34" x14ac:dyDescent="0.2">
      <c r="A41" s="14" t="s">
        <v>138</v>
      </c>
      <c r="B41" s="26">
        <v>-160</v>
      </c>
      <c r="C41" s="16" t="s">
        <v>136</v>
      </c>
    </row>
    <row r="42" spans="1:3" ht="34" x14ac:dyDescent="0.2">
      <c r="A42" s="14" t="s">
        <v>27</v>
      </c>
      <c r="B42" s="26">
        <v>615</v>
      </c>
      <c r="C42" s="16" t="s">
        <v>136</v>
      </c>
    </row>
    <row r="43" spans="1:3" x14ac:dyDescent="0.2">
      <c r="A43" s="14" t="s">
        <v>28</v>
      </c>
      <c r="B43" s="26"/>
      <c r="C43" s="11"/>
    </row>
    <row r="44" spans="1:3" x14ac:dyDescent="0.2">
      <c r="A44" s="14"/>
      <c r="B44" s="26"/>
      <c r="C44" s="11"/>
    </row>
    <row r="45" spans="1:3" x14ac:dyDescent="0.2">
      <c r="A45" s="14" t="s">
        <v>29</v>
      </c>
      <c r="B45" s="26"/>
      <c r="C45" s="16"/>
    </row>
    <row r="46" spans="1:3" x14ac:dyDescent="0.2">
      <c r="A46" s="14" t="s">
        <v>30</v>
      </c>
      <c r="B46" s="26"/>
      <c r="C46" s="11"/>
    </row>
    <row r="47" spans="1:3" x14ac:dyDescent="0.2">
      <c r="A47" s="14" t="s">
        <v>31</v>
      </c>
      <c r="B47" s="26"/>
      <c r="C47" s="16"/>
    </row>
    <row r="48" spans="1:3" ht="34" x14ac:dyDescent="0.2">
      <c r="A48" s="14" t="s">
        <v>32</v>
      </c>
      <c r="B48" s="26">
        <v>1121</v>
      </c>
      <c r="C48" s="16" t="s">
        <v>136</v>
      </c>
    </row>
    <row r="49" spans="1:3" ht="34" x14ac:dyDescent="0.2">
      <c r="A49" s="14" t="s">
        <v>139</v>
      </c>
      <c r="B49" s="26">
        <v>137</v>
      </c>
      <c r="C49" s="16" t="s">
        <v>136</v>
      </c>
    </row>
    <row r="50" spans="1:3" x14ac:dyDescent="0.2">
      <c r="A50" s="14"/>
      <c r="B50" s="26"/>
      <c r="C50" s="11"/>
    </row>
    <row r="51" spans="1:3" ht="34" x14ac:dyDescent="0.2">
      <c r="A51" s="14" t="s">
        <v>33</v>
      </c>
      <c r="B51" s="26">
        <v>1517</v>
      </c>
      <c r="C51" s="16" t="s">
        <v>136</v>
      </c>
    </row>
    <row r="52" spans="1:3" x14ac:dyDescent="0.2">
      <c r="A52" s="14"/>
      <c r="B52" s="26"/>
      <c r="C52" s="11"/>
    </row>
    <row r="53" spans="1:3" x14ac:dyDescent="0.2">
      <c r="A53" s="14" t="s">
        <v>34</v>
      </c>
      <c r="B53" s="26">
        <f>SUM(B36:B51)</f>
        <v>3546</v>
      </c>
      <c r="C53" s="11"/>
    </row>
    <row r="54" spans="1:3" x14ac:dyDescent="0.2">
      <c r="A54" s="27"/>
      <c r="B54" s="28"/>
      <c r="C54" s="29"/>
    </row>
    <row r="55" spans="1:3" x14ac:dyDescent="0.2">
      <c r="A55" s="30" t="s">
        <v>14</v>
      </c>
      <c r="B55" s="31">
        <f>B32+B53</f>
        <v>8644</v>
      </c>
      <c r="C55" s="32"/>
    </row>
    <row r="56" spans="1:3" x14ac:dyDescent="0.2">
      <c r="B56" s="10"/>
      <c r="C56" s="11"/>
    </row>
    <row r="57" spans="1:3" x14ac:dyDescent="0.2">
      <c r="B57" s="3"/>
      <c r="C57" s="10"/>
    </row>
    <row r="58" spans="1:3" x14ac:dyDescent="0.2">
      <c r="A58" s="33" t="s">
        <v>35</v>
      </c>
      <c r="B58" s="34">
        <f>ROUND((B20/B30),1)</f>
        <v>0.3</v>
      </c>
      <c r="C58" s="10"/>
    </row>
    <row r="59" spans="1:3" x14ac:dyDescent="0.2">
      <c r="A59" s="33" t="s">
        <v>36</v>
      </c>
      <c r="B59" s="34">
        <f>ROUND((B20/B32),1)</f>
        <v>9.9</v>
      </c>
      <c r="C59" s="10"/>
    </row>
    <row r="60" spans="1:3" x14ac:dyDescent="0.2">
      <c r="A60" s="33" t="s">
        <v>37</v>
      </c>
      <c r="B60" s="34">
        <f>ROUND((B20/B55),1)</f>
        <v>5.8</v>
      </c>
      <c r="C60" s="10"/>
    </row>
    <row r="63" spans="1:3" x14ac:dyDescent="0.2">
      <c r="A63" s="7" t="s">
        <v>38</v>
      </c>
      <c r="B63" s="8"/>
      <c r="C63" s="9"/>
    </row>
    <row r="64" spans="1:3" x14ac:dyDescent="0.2">
      <c r="C64" s="10"/>
    </row>
    <row r="65" spans="1:3" x14ac:dyDescent="0.2">
      <c r="A65" s="14" t="s">
        <v>140</v>
      </c>
    </row>
    <row r="66" spans="1:3" x14ac:dyDescent="0.2">
      <c r="A66" t="s">
        <v>141</v>
      </c>
    </row>
    <row r="67" spans="1:3" x14ac:dyDescent="0.2">
      <c r="A67" s="14" t="s">
        <v>142</v>
      </c>
    </row>
    <row r="68" spans="1:3" x14ac:dyDescent="0.2">
      <c r="A68" t="s">
        <v>146</v>
      </c>
    </row>
    <row r="69" spans="1:3" x14ac:dyDescent="0.2">
      <c r="C69" s="11"/>
    </row>
    <row r="70" spans="1:3" x14ac:dyDescent="0.2">
      <c r="A70" s="35"/>
      <c r="B70" s="35"/>
      <c r="C70" s="9"/>
    </row>
    <row r="71" spans="1:3" x14ac:dyDescent="0.2">
      <c r="C71" s="36"/>
    </row>
    <row r="72" spans="1:3" x14ac:dyDescent="0.2">
      <c r="C72" s="36"/>
    </row>
    <row r="73" spans="1:3" x14ac:dyDescent="0.2">
      <c r="B73" s="3" t="s">
        <v>3</v>
      </c>
    </row>
    <row r="74" spans="1:3" x14ac:dyDescent="0.2">
      <c r="B74" s="3"/>
    </row>
    <row r="75" spans="1:3" x14ac:dyDescent="0.2">
      <c r="B75" s="5" t="s">
        <v>5</v>
      </c>
    </row>
    <row r="76" spans="1:3" x14ac:dyDescent="0.2">
      <c r="B76" s="5"/>
    </row>
    <row r="77" spans="1:3" x14ac:dyDescent="0.2">
      <c r="B77" s="37">
        <v>45409</v>
      </c>
    </row>
    <row r="78" spans="1:3" x14ac:dyDescent="0.2">
      <c r="A78" s="2" t="s">
        <v>16</v>
      </c>
      <c r="B78" s="5"/>
    </row>
    <row r="79" spans="1:3" x14ac:dyDescent="0.2">
      <c r="A79" s="38"/>
      <c r="B79" s="5"/>
    </row>
    <row r="81" spans="1:9" ht="34" x14ac:dyDescent="0.2">
      <c r="A81" s="14" t="s">
        <v>44</v>
      </c>
      <c r="B81" s="15">
        <v>3886</v>
      </c>
      <c r="C81" s="16" t="s">
        <v>136</v>
      </c>
    </row>
    <row r="82" spans="1:9" ht="34" x14ac:dyDescent="0.2">
      <c r="A82" s="14" t="s">
        <v>45</v>
      </c>
      <c r="B82" s="15">
        <v>-2500</v>
      </c>
      <c r="C82" s="16" t="s">
        <v>136</v>
      </c>
    </row>
    <row r="83" spans="1:9" x14ac:dyDescent="0.2">
      <c r="A83" t="s">
        <v>46</v>
      </c>
      <c r="B83" s="28"/>
      <c r="C83" s="16"/>
    </row>
    <row r="84" spans="1:9" x14ac:dyDescent="0.2">
      <c r="A84" s="2" t="s">
        <v>11</v>
      </c>
      <c r="B84" s="40">
        <f>SUM(B81:B83)</f>
        <v>1386</v>
      </c>
    </row>
    <row r="87" spans="1:9" x14ac:dyDescent="0.2">
      <c r="A87" s="41" t="s">
        <v>47</v>
      </c>
    </row>
    <row r="91" spans="1:9" x14ac:dyDescent="0.2">
      <c r="E91" s="16"/>
      <c r="F91" s="16"/>
      <c r="G91" s="16"/>
      <c r="H91" s="16"/>
      <c r="I91" s="16"/>
    </row>
    <row r="94" spans="1:9" x14ac:dyDescent="0.2">
      <c r="B94" s="42"/>
    </row>
    <row r="95" spans="1:9" x14ac:dyDescent="0.2">
      <c r="B95" s="42"/>
    </row>
  </sheetData>
  <sheetProtection algorithmName="SHA-512" hashValue="Ncgwphqy7JupgTqX20rQMLBlTJztfSYCAUrC8Yfe+6gEMXl/WfYe81VuXi7VA/FgEBIzs0LNbFIuBNUwifQypQ==" saltValue="LGHB8W1YtwLOrf+dcTbHZA==" spinCount="100000" sheet="1" objects="1" scenarios="1"/>
  <pageMargins left="0.7" right="0.7" top="0.75" bottom="0.75" header="0.3" footer="0.3"/>
  <pageSetup paperSize="9" scale="47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Identicare 280224</vt:lpstr>
      <vt:lpstr>Classic Football Co 050324</vt:lpstr>
      <vt:lpstr>Jollyes 260324</vt:lpstr>
      <vt:lpstr>Anglia Home Furn 080524</vt:lpstr>
      <vt:lpstr>Topshop and Topman 091024</vt:lpstr>
      <vt:lpstr>Schoolblazer 111024</vt:lpstr>
      <vt:lpstr>White Stuff Group 251024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2025-05-22T08:12:08Z</dcterms:created>
  <dcterms:modified xsi:type="dcterms:W3CDTF">2025-05-22T13:44:11Z</dcterms:modified>
</cp:coreProperties>
</file>