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Consumer Discretionary/"/>
    </mc:Choice>
  </mc:AlternateContent>
  <xr:revisionPtr revIDLastSave="0" documentId="13_ncr:1_{CF16C3F5-4D44-8B4D-BD1B-FDB6A2BE590A}" xr6:coauthVersionLast="47" xr6:coauthVersionMax="47" xr10:uidLastSave="{00000000-0000-0000-0000-000000000000}"/>
  <workbookProtection workbookAlgorithmName="SHA-512" workbookHashValue="pCbbkxHSe2Km94ekZ2mcOQxw5L/+b/U7dn70TQhjQ6VxIPBlxrOfX8sJUivBiLlEZk3Sqmx0rzO4HzOD8iL/nw==" workbookSaltValue="MCU2YL39QTOMIP8gT5XyZg==" workbookSpinCount="100000" lockStructure="1"/>
  <bookViews>
    <workbookView xWindow="780" yWindow="1000" windowWidth="27640" windowHeight="15760" xr2:uid="{E7DF9AD2-127A-D24E-87CC-50FF5CE49493}"/>
  </bookViews>
  <sheets>
    <sheet name="Birch Close 040123" sheetId="1" r:id="rId1"/>
    <sheet name="The Paint Shed 020523" sheetId="2" r:id="rId2"/>
    <sheet name="Savoy Holdings 080923" sheetId="3" r:id="rId3"/>
    <sheet name="QEP Co UK 041023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2" i="4" l="1"/>
  <c r="B17" i="4" s="1"/>
  <c r="B47" i="4"/>
  <c r="B51" i="4" s="1"/>
  <c r="B53" i="4" s="1"/>
  <c r="B20" i="4" l="1"/>
  <c r="B58" i="4" l="1"/>
  <c r="B57" i="4"/>
  <c r="B56" i="4"/>
  <c r="B83" i="3" l="1"/>
  <c r="B53" i="3"/>
  <c r="B55" i="3" s="1"/>
  <c r="B22" i="3"/>
  <c r="B17" i="3"/>
  <c r="B60" i="3" l="1"/>
  <c r="B58" i="3"/>
  <c r="B59" i="3"/>
  <c r="B87" i="2" l="1"/>
  <c r="B20" i="2" s="1"/>
  <c r="C61" i="2" s="1"/>
  <c r="C54" i="2"/>
  <c r="C56" i="2" s="1"/>
  <c r="B54" i="2"/>
  <c r="B56" i="2" s="1"/>
  <c r="B17" i="2" l="1"/>
  <c r="B59" i="2"/>
  <c r="C59" i="2"/>
  <c r="B60" i="2"/>
  <c r="C60" i="2"/>
  <c r="B61" i="2"/>
  <c r="B85" i="1" l="1"/>
  <c r="C56" i="1"/>
  <c r="C54" i="1"/>
  <c r="B54" i="1"/>
  <c r="B56" i="1" s="1"/>
  <c r="B20" i="1"/>
  <c r="B16" i="1"/>
  <c r="B23" i="1" s="1"/>
  <c r="C61" i="1" s="1"/>
  <c r="B59" i="1" l="1"/>
  <c r="C59" i="1"/>
  <c r="C60" i="1"/>
</calcChain>
</file>

<file path=xl/sharedStrings.xml><?xml version="1.0" encoding="utf-8"?>
<sst xmlns="http://schemas.openxmlformats.org/spreadsheetml/2006/main" count="236" uniqueCount="83">
  <si>
    <t>Target Company</t>
  </si>
  <si>
    <t>Birch Close Trading Ltd trading as Melrose Interiors</t>
  </si>
  <si>
    <t>Currency</t>
  </si>
  <si>
    <t>GBP</t>
  </si>
  <si>
    <t>Display</t>
  </si>
  <si>
    <t>000s</t>
  </si>
  <si>
    <t>Enterprise Value</t>
  </si>
  <si>
    <t>Date Completed:</t>
  </si>
  <si>
    <t>Cash consideration (GBP)</t>
  </si>
  <si>
    <t>Source: Headlam Group plc press release dated 08/03/2023; Note 7 Subsequent events</t>
  </si>
  <si>
    <t>Contingent consideration (GBP)</t>
  </si>
  <si>
    <t>Total consideration</t>
  </si>
  <si>
    <t>Adjustments:</t>
  </si>
  <si>
    <t>Cash acquired</t>
  </si>
  <si>
    <t>EV</t>
  </si>
  <si>
    <t>Normalised EBITDA</t>
  </si>
  <si>
    <t>Reporting Date:</t>
  </si>
  <si>
    <t>USD/GBP Exchange Rate:</t>
  </si>
  <si>
    <t>Revenue</t>
  </si>
  <si>
    <t>Source: Birch Close Trading Limited consolidated financial statements for the year ended 31/12/2022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</si>
  <si>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</si>
  <si>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</si>
  <si>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</si>
  <si>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</si>
  <si>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</si>
  <si>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</si>
  <si>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</si>
  <si>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</si>
  <si>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</si>
  <si>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</si>
  <si>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</si>
  <si>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</si>
  <si>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</si>
  <si>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</si>
  <si>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</si>
  <si>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</si>
  <si>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</si>
  <si>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EV/EBITDA Multiple</t>
  </si>
  <si>
    <t>Source Data</t>
  </si>
  <si>
    <t>Birch Close Trading Limited consolidated financial statements for the year ended 31/12/2022</t>
  </si>
  <si>
    <t>Birch Close Trading Limited PSC02 notice dated 19/01/2023</t>
  </si>
  <si>
    <t>Headlam Group plc press release dated 08/03/2023</t>
  </si>
  <si>
    <t>Cash and cash Equivalents</t>
  </si>
  <si>
    <t>Debt</t>
  </si>
  <si>
    <t>Lease Liabilities</t>
  </si>
  <si>
    <t xml:space="preserve">Note: IFRS 16 not applied. Rentals paid under operating leases are charged to profit or loss in a straight-line basis over the lease term. </t>
  </si>
  <si>
    <t>© 2024 Business Valuation Benchmarks Ltd</t>
  </si>
  <si>
    <t>Headlam Group plc news release dated 04/01/2023</t>
  </si>
  <si>
    <t>The Paint Shed Holdings Limited</t>
  </si>
  <si>
    <t>Consideration (GBP)</t>
  </si>
  <si>
    <t>Source: C.Brewer &amp; Sons Limited consolidated financial statements for the year ended 31/12/2022; note 34. Events after the reporting period</t>
  </si>
  <si>
    <t>Net cash - as at 31/12/2022</t>
  </si>
  <si>
    <t>Source: The Paint Shed Holdings Limited consolidated financial statements for the year ended 31/12/2021; see below</t>
  </si>
  <si>
    <t>Source:</t>
  </si>
  <si>
    <t>The Paint Shed Holdings Limited consolidated financial statements for the year ended 31/12/2022</t>
  </si>
  <si>
    <t>The Paint Shed Holdings Limited consolidated financial statements for the year ended 31/12/2021</t>
  </si>
  <si>
    <t>C.Brewer &amp; Sons Limited consolidated financial statements for the year ended 31/12/2022</t>
  </si>
  <si>
    <t>www.thepaintshed.com "The Brewers Group acquires The Paint Shed bringing together two of the largest UK independent paint retailers" dated 02/05/2023</t>
  </si>
  <si>
    <t>Business Growth Fund Limited news release dated 04/05/2023</t>
  </si>
  <si>
    <t>The Paint Shed Holdings Limited PSC02 dated 05/05/2023</t>
  </si>
  <si>
    <t>Source: The Paint Shed Holdings Limited consolidated financial statements for the year ended 31/12/2022</t>
  </si>
  <si>
    <t>Net cash</t>
  </si>
  <si>
    <t>Source: The Paint Shed Holdings Limited consolidated financial statements for the year ended 31/12/2022; Loan Note - to be repaid in equal instalments beginning 30/06/2025</t>
  </si>
  <si>
    <t>Savoy Holdings Limited</t>
  </si>
  <si>
    <t>Source: Clarion Solicitors Limited news release dated 12/09/2023; www.insidermedia.com "Timber merchant acquired in £10m" deal dated 12/09/2023</t>
  </si>
  <si>
    <t>Cash at bank and in hand - as at 30/11/2022</t>
  </si>
  <si>
    <t>Source: Savoy Holdings Limited consolidated financial statements for the year ended 30/11/2022</t>
  </si>
  <si>
    <t>Investment property</t>
  </si>
  <si>
    <t>Source: Savoy Holdings Limited consolidated financial statements for the year ended 30/11/2022; fair value at 30/11/2022 represented by Valuation in 2022</t>
  </si>
  <si>
    <t>Savoy Holdings Limited consolidated financial statements for the year ended 30/11/2022</t>
  </si>
  <si>
    <t>Savoy Holdings Limited PSC02 notice dated 11/09/2023</t>
  </si>
  <si>
    <t>Clarion Solicitors Limited news release dated 12/09/2023</t>
  </si>
  <si>
    <t>Cash at bank and in hand</t>
  </si>
  <si>
    <t>Q.E.P. Co. U.K. Limited</t>
  </si>
  <si>
    <t>Source: Q.E.P. Co., Inc. press release dated 10/10/2023; "in a transaction valued at approximately £12 million."</t>
  </si>
  <si>
    <t>Net cash - as at 28/02/2022</t>
  </si>
  <si>
    <t>Source: Q.E.P. Co. U.K. Limited Annual report and financial statements for the year ended 28/02/2022; see below</t>
  </si>
  <si>
    <t>Source: Q.E.P. Co. U.K. Limited Annual report and financial statements for the year ended 28/02/2022</t>
  </si>
  <si>
    <t>Q.E.P. Co. U.K. Limited Annual report and financial statements for the year ended 28/02/2022</t>
  </si>
  <si>
    <t>Q.E.P. Co. U.K. Limited PSC02 notice dated 10/10/2023</t>
  </si>
  <si>
    <t>Q.E.P. Co., Inc. press release dated 10/10/2023</t>
  </si>
  <si>
    <t>QEP UK Holdings Limited press released dated 10/10/2023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</si>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</sst>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dd/mm/yyyy;@"/>
    <numFmt numFmtId="165" formatCode="#,##0.0;[Red]\-#,##0.0"/>
    <numFmt numFmtId="166" formatCode="#,##0.00000;[Red]\-#,##0.00000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4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2" xfId="1" applyNumberFormat="1" applyFont="1" applyBorder="1" applyAlignment="1">
      <alignment vertical="top"/>
    </xf>
    <xf numFmtId="38" fontId="0" fillId="0" borderId="0" xfId="1" applyNumberFormat="1" applyFont="1" applyBorder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0" fontId="6" fillId="0" borderId="4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5" fillId="0" borderId="4" xfId="0" applyFont="1" applyBorder="1" applyAlignment="1">
      <alignment horizontal="center"/>
    </xf>
    <xf numFmtId="0" fontId="0" fillId="0" borderId="0" xfId="0" applyAlignment="1">
      <alignment horizontal="left"/>
    </xf>
    <xf numFmtId="38" fontId="0" fillId="0" borderId="4" xfId="1" applyNumberFormat="1" applyFont="1" applyFill="1" applyBorder="1" applyAlignment="1">
      <alignment vertical="top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5" xfId="1" applyNumberFormat="1" applyFont="1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6" xfId="1" applyNumberFormat="1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38" fontId="0" fillId="0" borderId="4" xfId="1" applyNumberFormat="1" applyFont="1" applyBorder="1"/>
    <xf numFmtId="14" fontId="2" fillId="0" borderId="4" xfId="0" applyNumberFormat="1" applyFont="1" applyBorder="1" applyAlignment="1">
      <alignment horizontal="center"/>
    </xf>
    <xf numFmtId="0" fontId="0" fillId="2" borderId="7" xfId="0" applyFill="1" applyBorder="1"/>
    <xf numFmtId="165" fontId="2" fillId="2" borderId="6" xfId="1" applyNumberFormat="1" applyFont="1" applyFill="1" applyBorder="1"/>
    <xf numFmtId="165" fontId="2" fillId="2" borderId="8" xfId="1" applyNumberFormat="1" applyFont="1" applyFill="1" applyBorder="1"/>
    <xf numFmtId="0" fontId="0" fillId="0" borderId="9" xfId="0" applyBorder="1"/>
    <xf numFmtId="0" fontId="0" fillId="2" borderId="1" xfId="0" applyFill="1" applyBorder="1"/>
    <xf numFmtId="40" fontId="0" fillId="0" borderId="0" xfId="1" applyNumberFormat="1" applyFont="1" applyFill="1" applyBorder="1"/>
    <xf numFmtId="164" fontId="2" fillId="0" borderId="0" xfId="0" applyNumberFormat="1" applyFont="1" applyAlignment="1">
      <alignment horizontal="center"/>
    </xf>
    <xf numFmtId="166" fontId="0" fillId="0" borderId="0" xfId="1" applyNumberFormat="1" applyFont="1" applyAlignment="1">
      <alignment horizontal="left"/>
    </xf>
    <xf numFmtId="38" fontId="0" fillId="0" borderId="0" xfId="1" applyNumberFormat="1" applyFont="1" applyBorder="1"/>
    <xf numFmtId="38" fontId="2" fillId="0" borderId="0" xfId="1" applyNumberFormat="1" applyFont="1"/>
    <xf numFmtId="0" fontId="0" fillId="0" borderId="0" xfId="0" quotePrefix="1"/>
    <xf numFmtId="164" fontId="0" fillId="0" borderId="4" xfId="0" applyNumberFormat="1" applyBorder="1" applyAlignment="1">
      <alignment horizontal="center"/>
    </xf>
    <xf numFmtId="164" fontId="7" fillId="0" borderId="4" xfId="0" applyNumberFormat="1" applyFont="1" applyBorder="1" applyAlignment="1">
      <alignment horizontal="left" vertical="top" wrapText="1"/>
    </xf>
    <xf numFmtId="164" fontId="7" fillId="0" borderId="0" xfId="0" applyNumberFormat="1" applyFont="1" applyAlignment="1">
      <alignment horizontal="left" vertical="top" wrapText="1"/>
    </xf>
    <xf numFmtId="165" fontId="2" fillId="2" borderId="10" xfId="1" applyNumberFormat="1" applyFont="1" applyFill="1" applyBorder="1"/>
    <xf numFmtId="165" fontId="2" fillId="2" borderId="6" xfId="1" applyNumberFormat="1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E66EF-AE09-5B40-88CB-30EC1BFF63B8}">
  <sheetPr>
    <pageSetUpPr fitToPage="1"/>
  </sheetPr>
  <dimension ref="A1:J92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1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44930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17" x14ac:dyDescent="0.2">
      <c r="A12" s="14" t="s">
        <v>8</v>
      </c>
      <c r="B12" s="15">
        <v>4100</v>
      </c>
      <c r="C12" s="15"/>
      <c r="D12" s="16" t="s">
        <v>9</v>
      </c>
    </row>
    <row r="13" spans="1:4" x14ac:dyDescent="0.2">
      <c r="A13" s="14"/>
      <c r="B13" s="15"/>
      <c r="C13" s="15"/>
      <c r="D13" s="16"/>
    </row>
    <row r="14" spans="1:4" ht="17" x14ac:dyDescent="0.2">
      <c r="A14" s="14" t="s">
        <v>10</v>
      </c>
      <c r="B14" s="17">
        <v>600</v>
      </c>
      <c r="C14" s="18"/>
      <c r="D14" s="16" t="s">
        <v>9</v>
      </c>
    </row>
    <row r="15" spans="1:4" x14ac:dyDescent="0.2">
      <c r="A15" s="14"/>
      <c r="B15" s="15"/>
      <c r="C15" s="15"/>
      <c r="D15" s="16"/>
    </row>
    <row r="16" spans="1:4" x14ac:dyDescent="0.2">
      <c r="A16" s="14" t="s">
        <v>11</v>
      </c>
      <c r="B16" s="15">
        <f>SUM(B12:B14)</f>
        <v>4700</v>
      </c>
      <c r="C16" s="15"/>
      <c r="D16" s="16"/>
    </row>
    <row r="17" spans="1:4" x14ac:dyDescent="0.2">
      <c r="A17" s="14"/>
      <c r="B17" s="15"/>
      <c r="C17" s="15"/>
      <c r="D17" s="16"/>
    </row>
    <row r="18" spans="1:4" x14ac:dyDescent="0.2">
      <c r="A18" s="19" t="s">
        <v>12</v>
      </c>
      <c r="B18" s="15"/>
      <c r="C18" s="15"/>
      <c r="D18" s="16"/>
    </row>
    <row r="19" spans="1:4" x14ac:dyDescent="0.2">
      <c r="A19" s="14"/>
      <c r="B19" s="15"/>
      <c r="C19" s="15"/>
      <c r="D19" s="16"/>
    </row>
    <row r="20" spans="1:4" ht="17" x14ac:dyDescent="0.2">
      <c r="A20" s="14" t="s">
        <v>13</v>
      </c>
      <c r="B20" s="15">
        <f>-B85</f>
        <v>-400</v>
      </c>
      <c r="C20" s="15"/>
      <c r="D20" s="16" t="s">
        <v>9</v>
      </c>
    </row>
    <row r="21" spans="1:4" x14ac:dyDescent="0.2">
      <c r="A21" s="14"/>
      <c r="B21" s="15"/>
      <c r="C21" s="15"/>
      <c r="D21" s="16"/>
    </row>
    <row r="22" spans="1:4" x14ac:dyDescent="0.2">
      <c r="A22" s="4"/>
      <c r="B22" s="10"/>
      <c r="C22" s="10"/>
    </row>
    <row r="23" spans="1:4" x14ac:dyDescent="0.2">
      <c r="A23" s="20" t="s">
        <v>14</v>
      </c>
      <c r="B23" s="21">
        <f>B16-B85</f>
        <v>4300</v>
      </c>
      <c r="C23" s="21"/>
      <c r="D23" s="22"/>
    </row>
    <row r="24" spans="1:4" x14ac:dyDescent="0.2">
      <c r="A24" s="2"/>
    </row>
    <row r="25" spans="1:4" x14ac:dyDescent="0.2">
      <c r="A25" s="2"/>
    </row>
    <row r="26" spans="1:4" x14ac:dyDescent="0.2">
      <c r="A26" s="7" t="s">
        <v>15</v>
      </c>
      <c r="B26" s="7"/>
      <c r="C26" s="7"/>
      <c r="D26" s="23"/>
    </row>
    <row r="27" spans="1:4" ht="17" thickBot="1" x14ac:dyDescent="0.25">
      <c r="B27" s="3"/>
      <c r="C27" s="3"/>
      <c r="D27" s="24"/>
    </row>
    <row r="28" spans="1:4" x14ac:dyDescent="0.2">
      <c r="A28" s="2" t="s">
        <v>16</v>
      </c>
      <c r="B28" s="25">
        <v>44926</v>
      </c>
      <c r="C28" s="26">
        <v>44561</v>
      </c>
      <c r="D28" s="27"/>
    </row>
    <row r="29" spans="1:4" x14ac:dyDescent="0.2">
      <c r="A29" s="13"/>
      <c r="B29" s="28"/>
      <c r="C29" s="29"/>
      <c r="D29" s="27"/>
    </row>
    <row r="30" spans="1:4" x14ac:dyDescent="0.2">
      <c r="A30" s="2" t="s">
        <v>17</v>
      </c>
      <c r="B30" s="30"/>
      <c r="C30" s="27"/>
      <c r="D30" s="27"/>
    </row>
    <row r="31" spans="1:4" x14ac:dyDescent="0.2">
      <c r="A31" s="31"/>
      <c r="B31" s="30"/>
      <c r="C31" s="27"/>
      <c r="D31" s="31"/>
    </row>
    <row r="32" spans="1:4" x14ac:dyDescent="0.2">
      <c r="A32" s="13"/>
      <c r="B32" s="30"/>
      <c r="C32" s="27"/>
      <c r="D32" s="27"/>
    </row>
    <row r="33" spans="1:4" ht="34" x14ac:dyDescent="0.2">
      <c r="A33" s="14" t="s">
        <v>18</v>
      </c>
      <c r="B33" s="32">
        <v>8168.9380000000001</v>
      </c>
      <c r="C33" s="33">
        <v>10419.700000000001</v>
      </c>
      <c r="D33" s="16" t="s">
        <v>19</v>
      </c>
    </row>
    <row r="34" spans="1:4" x14ac:dyDescent="0.2">
      <c r="A34" s="14" t="s">
        <v>20</v>
      </c>
      <c r="B34" s="32"/>
      <c r="C34" s="33"/>
      <c r="D34" s="16"/>
    </row>
    <row r="35" spans="1:4" ht="34" x14ac:dyDescent="0.2">
      <c r="A35" s="1" t="s">
        <v>21</v>
      </c>
      <c r="B35" s="32">
        <v>-44.093000000000004</v>
      </c>
      <c r="C35" s="33">
        <v>798.78899999999999</v>
      </c>
      <c r="D35" s="16" t="s">
        <v>19</v>
      </c>
    </row>
    <row r="36" spans="1:4" x14ac:dyDescent="0.2">
      <c r="A36" s="14"/>
      <c r="B36" s="32"/>
      <c r="C36" s="33"/>
      <c r="D36" s="11"/>
    </row>
    <row r="37" spans="1:4" x14ac:dyDescent="0.2">
      <c r="A37" s="1" t="s">
        <v>22</v>
      </c>
      <c r="B37" s="32"/>
      <c r="C37" s="33"/>
      <c r="D37" s="11"/>
    </row>
    <row r="38" spans="1:4" x14ac:dyDescent="0.2">
      <c r="A38" s="14"/>
      <c r="B38" s="32"/>
      <c r="C38" s="33"/>
      <c r="D38" s="11"/>
    </row>
    <row r="39" spans="1:4" x14ac:dyDescent="0.2">
      <c r="A39" s="14" t="s">
        <v>23</v>
      </c>
      <c r="B39" s="32"/>
      <c r="C39" s="33"/>
      <c r="D39" s="16"/>
    </row>
    <row r="40" spans="1:4" x14ac:dyDescent="0.2">
      <c r="A40" s="14" t="s">
        <v>24</v>
      </c>
      <c r="B40" s="32"/>
      <c r="C40" s="33"/>
      <c r="D40" s="11"/>
    </row>
    <row r="41" spans="1:4" x14ac:dyDescent="0.2">
      <c r="A41" s="14"/>
      <c r="B41" s="32"/>
      <c r="C41" s="33"/>
      <c r="D41" s="11"/>
    </row>
    <row r="42" spans="1:4" x14ac:dyDescent="0.2">
      <c r="A42" s="14" t="s">
        <v>25</v>
      </c>
      <c r="B42" s="32"/>
      <c r="C42" s="33"/>
      <c r="D42" s="11"/>
    </row>
    <row r="43" spans="1:4" x14ac:dyDescent="0.2">
      <c r="A43" s="14" t="s">
        <v>26</v>
      </c>
      <c r="B43" s="32"/>
      <c r="C43" s="33"/>
      <c r="D43" s="16"/>
    </row>
    <row r="44" spans="1:4" x14ac:dyDescent="0.2">
      <c r="A44" s="14" t="s">
        <v>27</v>
      </c>
      <c r="B44" s="32"/>
      <c r="C44" s="33"/>
      <c r="D44" s="11"/>
    </row>
    <row r="45" spans="1:4" ht="34" x14ac:dyDescent="0.2">
      <c r="A45" s="14" t="s">
        <v>28</v>
      </c>
      <c r="B45" s="32"/>
      <c r="C45" s="33">
        <v>1.2</v>
      </c>
      <c r="D45" s="16" t="s">
        <v>19</v>
      </c>
    </row>
    <row r="46" spans="1:4" x14ac:dyDescent="0.2">
      <c r="A46" s="14"/>
      <c r="B46" s="32"/>
      <c r="C46" s="33"/>
      <c r="D46" s="11"/>
    </row>
    <row r="47" spans="1:4" x14ac:dyDescent="0.2">
      <c r="A47" s="14" t="s">
        <v>29</v>
      </c>
      <c r="B47" s="32"/>
      <c r="C47" s="33"/>
      <c r="D47" s="16"/>
    </row>
    <row r="48" spans="1:4" x14ac:dyDescent="0.2">
      <c r="A48" s="14" t="s">
        <v>30</v>
      </c>
      <c r="B48" s="32"/>
      <c r="C48" s="33"/>
      <c r="D48" s="11"/>
    </row>
    <row r="49" spans="1:4" x14ac:dyDescent="0.2">
      <c r="A49" s="14" t="s">
        <v>31</v>
      </c>
      <c r="B49" s="32"/>
      <c r="C49" s="33"/>
      <c r="D49" s="16"/>
    </row>
    <row r="50" spans="1:4" ht="34" x14ac:dyDescent="0.2">
      <c r="A50" s="14" t="s">
        <v>32</v>
      </c>
      <c r="B50" s="32">
        <v>19.984999999999999</v>
      </c>
      <c r="C50" s="33">
        <v>19.946000000000002</v>
      </c>
      <c r="D50" s="16" t="s">
        <v>19</v>
      </c>
    </row>
    <row r="51" spans="1:4" x14ac:dyDescent="0.2">
      <c r="A51" s="14"/>
      <c r="B51" s="32"/>
      <c r="C51" s="33"/>
      <c r="D51" s="11"/>
    </row>
    <row r="52" spans="1:4" ht="34" x14ac:dyDescent="0.2">
      <c r="A52" s="14" t="s">
        <v>33</v>
      </c>
      <c r="B52" s="32">
        <v>182.6</v>
      </c>
      <c r="C52" s="33">
        <v>175.60499999999999</v>
      </c>
      <c r="D52" s="16" t="s">
        <v>19</v>
      </c>
    </row>
    <row r="53" spans="1:4" x14ac:dyDescent="0.2">
      <c r="A53" s="14"/>
      <c r="B53" s="32"/>
      <c r="C53" s="33"/>
      <c r="D53" s="11"/>
    </row>
    <row r="54" spans="1:4" x14ac:dyDescent="0.2">
      <c r="A54" s="14" t="s">
        <v>34</v>
      </c>
      <c r="B54" s="32">
        <f>SUM(B39:B52)</f>
        <v>202.58499999999998</v>
      </c>
      <c r="C54" s="33">
        <f>SUM(C39:C52)</f>
        <v>196.75099999999998</v>
      </c>
      <c r="D54" s="11"/>
    </row>
    <row r="55" spans="1:4" x14ac:dyDescent="0.2">
      <c r="A55" s="34"/>
      <c r="B55" s="35"/>
      <c r="C55" s="36"/>
      <c r="D55" s="37"/>
    </row>
    <row r="56" spans="1:4" x14ac:dyDescent="0.2">
      <c r="A56" s="38" t="s">
        <v>15</v>
      </c>
      <c r="B56" s="39">
        <f>B35+B54</f>
        <v>158.49199999999996</v>
      </c>
      <c r="C56" s="40">
        <f>C35+C54</f>
        <v>995.54</v>
      </c>
      <c r="D56" s="41"/>
    </row>
    <row r="57" spans="1:4" x14ac:dyDescent="0.2">
      <c r="B57" s="42"/>
      <c r="C57" s="10"/>
      <c r="D57" s="11"/>
    </row>
    <row r="58" spans="1:4" x14ac:dyDescent="0.2">
      <c r="B58" s="43"/>
      <c r="C58" s="3"/>
      <c r="D58" s="10"/>
    </row>
    <row r="59" spans="1:4" x14ac:dyDescent="0.2">
      <c r="A59" s="44" t="s">
        <v>35</v>
      </c>
      <c r="B59" s="45">
        <f>ROUND((B23/B33),1)</f>
        <v>0.5</v>
      </c>
      <c r="C59" s="46">
        <f>ROUND((B23/C33),1)</f>
        <v>0.4</v>
      </c>
      <c r="D59" s="10"/>
    </row>
    <row r="60" spans="1:4" x14ac:dyDescent="0.2">
      <c r="A60" s="44" t="s">
        <v>36</v>
      </c>
      <c r="B60" s="59" t="s">
        <v>82</v>
      </c>
      <c r="C60" s="46">
        <f>ROUND((B23/C35),1)</f>
        <v>5.4</v>
      </c>
      <c r="D60" s="10"/>
    </row>
    <row r="61" spans="1:4" x14ac:dyDescent="0.2">
      <c r="A61" s="44" t="s">
        <v>37</v>
      </c>
      <c r="B61" s="59" t="s">
        <v>82</v>
      </c>
      <c r="C61" s="46">
        <f>ROUND((B23/C56),1)</f>
        <v>4.3</v>
      </c>
      <c r="D61" s="10"/>
    </row>
    <row r="62" spans="1:4" ht="17" thickBot="1" x14ac:dyDescent="0.25">
      <c r="B62" s="47"/>
    </row>
    <row r="64" spans="1:4" x14ac:dyDescent="0.2">
      <c r="A64" s="7" t="s">
        <v>38</v>
      </c>
      <c r="B64" s="8"/>
      <c r="C64" s="8"/>
      <c r="D64" s="9"/>
    </row>
    <row r="65" spans="1:4" x14ac:dyDescent="0.2">
      <c r="D65" s="10"/>
    </row>
    <row r="66" spans="1:4" x14ac:dyDescent="0.2">
      <c r="A66" s="14" t="s">
        <v>39</v>
      </c>
    </row>
    <row r="67" spans="1:4" x14ac:dyDescent="0.2">
      <c r="A67" s="14" t="s">
        <v>47</v>
      </c>
    </row>
    <row r="68" spans="1:4" x14ac:dyDescent="0.2">
      <c r="A68" s="14" t="s">
        <v>40</v>
      </c>
    </row>
    <row r="69" spans="1:4" x14ac:dyDescent="0.2">
      <c r="A69" t="s">
        <v>41</v>
      </c>
    </row>
    <row r="70" spans="1:4" x14ac:dyDescent="0.2">
      <c r="D70" s="11"/>
    </row>
    <row r="71" spans="1:4" x14ac:dyDescent="0.2">
      <c r="A71" s="48"/>
      <c r="B71" s="48"/>
      <c r="C71" s="48"/>
      <c r="D71" s="9"/>
    </row>
    <row r="72" spans="1:4" x14ac:dyDescent="0.2">
      <c r="D72" s="49"/>
    </row>
    <row r="73" spans="1:4" x14ac:dyDescent="0.2">
      <c r="D73" s="49"/>
    </row>
    <row r="74" spans="1:4" x14ac:dyDescent="0.2">
      <c r="B74" s="3" t="s">
        <v>3</v>
      </c>
      <c r="C74" s="3"/>
    </row>
    <row r="75" spans="1:4" x14ac:dyDescent="0.2">
      <c r="B75" s="3"/>
      <c r="C75" s="3"/>
    </row>
    <row r="76" spans="1:4" x14ac:dyDescent="0.2">
      <c r="B76" s="5" t="s">
        <v>5</v>
      </c>
      <c r="C76" s="5"/>
    </row>
    <row r="77" spans="1:4" x14ac:dyDescent="0.2">
      <c r="B77" s="5"/>
      <c r="C77" s="5"/>
    </row>
    <row r="78" spans="1:4" x14ac:dyDescent="0.2">
      <c r="B78" s="50">
        <v>44930</v>
      </c>
      <c r="C78" s="50"/>
    </row>
    <row r="79" spans="1:4" x14ac:dyDescent="0.2">
      <c r="A79" s="2" t="s">
        <v>17</v>
      </c>
      <c r="B79" s="5"/>
      <c r="C79" s="5"/>
    </row>
    <row r="80" spans="1:4" x14ac:dyDescent="0.2">
      <c r="A80" s="51"/>
      <c r="B80" s="5"/>
      <c r="C80" s="5"/>
    </row>
    <row r="82" spans="1:10" ht="17" x14ac:dyDescent="0.2">
      <c r="A82" s="14" t="s">
        <v>42</v>
      </c>
      <c r="B82" s="15">
        <v>400</v>
      </c>
      <c r="C82" s="15"/>
      <c r="D82" s="16" t="s">
        <v>9</v>
      </c>
    </row>
    <row r="83" spans="1:10" x14ac:dyDescent="0.2">
      <c r="A83" s="14" t="s">
        <v>43</v>
      </c>
      <c r="B83" s="15"/>
      <c r="C83" s="15"/>
      <c r="D83" s="16"/>
    </row>
    <row r="84" spans="1:10" ht="34" x14ac:dyDescent="0.2">
      <c r="A84" s="14" t="s">
        <v>44</v>
      </c>
      <c r="B84" s="36"/>
      <c r="C84" s="52"/>
      <c r="D84" s="16" t="s">
        <v>45</v>
      </c>
    </row>
    <row r="85" spans="1:10" x14ac:dyDescent="0.2">
      <c r="A85" s="2" t="s">
        <v>13</v>
      </c>
      <c r="B85" s="53">
        <f>SUM(B82:B84)</f>
        <v>400</v>
      </c>
      <c r="C85" s="53"/>
    </row>
    <row r="88" spans="1:10" x14ac:dyDescent="0.2">
      <c r="A88" s="54" t="s">
        <v>46</v>
      </c>
    </row>
    <row r="92" spans="1:10" x14ac:dyDescent="0.2">
      <c r="F92" s="16"/>
      <c r="G92" s="16"/>
      <c r="H92" s="16"/>
      <c r="I92" s="16"/>
      <c r="J92" s="16"/>
    </row>
  </sheetData>
  <sheetProtection algorithmName="SHA-512" hashValue="kg5w8Y7CtL5B7a6sCvfWxq37gi4qRVTp0cSedtYHMWGBgsCghCYfeYRyFYIbEl6pi0vSlptiyGh2aoHuSUBtww==" saltValue="F4vGwHwrNRteZSKKhNzu3g==" spinCount="100000" sheet="1" objects="1" scenarios="1"/>
  <pageMargins left="0.7" right="0.7" top="0.75" bottom="0.75" header="0.3" footer="0.3"/>
  <pageSetup paperSize="9" scale="51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49D9F-518E-4647-BE8A-E4BADA3FFC84}">
  <sheetPr>
    <pageSetUpPr fitToPage="1"/>
  </sheetPr>
  <dimension ref="A1:J94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48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3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45048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13"/>
      <c r="B11" s="10"/>
      <c r="C11" s="10"/>
      <c r="D11" s="11"/>
    </row>
    <row r="12" spans="1:4" ht="34" x14ac:dyDescent="0.2">
      <c r="A12" s="14" t="s">
        <v>49</v>
      </c>
      <c r="B12" s="15">
        <v>19300</v>
      </c>
      <c r="C12" s="15"/>
      <c r="D12" s="16" t="s">
        <v>50</v>
      </c>
    </row>
    <row r="13" spans="1:4" x14ac:dyDescent="0.2">
      <c r="A13" s="14"/>
      <c r="B13" s="15"/>
      <c r="C13" s="15"/>
      <c r="D13" s="16"/>
    </row>
    <row r="14" spans="1:4" x14ac:dyDescent="0.2">
      <c r="A14" s="14"/>
      <c r="B14" s="15"/>
      <c r="C14" s="15"/>
      <c r="D14" s="16"/>
    </row>
    <row r="15" spans="1:4" x14ac:dyDescent="0.2">
      <c r="A15" s="19" t="s">
        <v>12</v>
      </c>
      <c r="B15" s="15"/>
      <c r="C15" s="15"/>
      <c r="D15" s="16"/>
    </row>
    <row r="16" spans="1:4" x14ac:dyDescent="0.2">
      <c r="A16" s="14"/>
      <c r="B16" s="15"/>
      <c r="C16" s="15"/>
      <c r="D16" s="16"/>
    </row>
    <row r="17" spans="1:4" ht="34" x14ac:dyDescent="0.2">
      <c r="A17" s="14" t="s">
        <v>51</v>
      </c>
      <c r="B17" s="15">
        <f>-B87</f>
        <v>-1537.192</v>
      </c>
      <c r="C17" s="15"/>
      <c r="D17" s="16" t="s">
        <v>52</v>
      </c>
    </row>
    <row r="18" spans="1:4" x14ac:dyDescent="0.2">
      <c r="A18" s="14"/>
      <c r="B18" s="15"/>
      <c r="C18" s="15"/>
      <c r="D18" s="16"/>
    </row>
    <row r="19" spans="1:4" x14ac:dyDescent="0.2">
      <c r="A19" s="4"/>
      <c r="B19" s="10"/>
      <c r="C19" s="10"/>
    </row>
    <row r="20" spans="1:4" x14ac:dyDescent="0.2">
      <c r="A20" s="20" t="s">
        <v>14</v>
      </c>
      <c r="B20" s="21">
        <f>B12-B87</f>
        <v>17762.808000000001</v>
      </c>
      <c r="C20" s="21"/>
      <c r="D20" s="22"/>
    </row>
    <row r="21" spans="1:4" x14ac:dyDescent="0.2">
      <c r="A21" s="2"/>
    </row>
    <row r="22" spans="1:4" x14ac:dyDescent="0.2">
      <c r="A22" s="2"/>
    </row>
    <row r="23" spans="1:4" x14ac:dyDescent="0.2">
      <c r="A23" s="7" t="s">
        <v>15</v>
      </c>
      <c r="B23" s="7"/>
      <c r="C23" s="7"/>
      <c r="D23" s="23"/>
    </row>
    <row r="24" spans="1:4" ht="17" thickBot="1" x14ac:dyDescent="0.25">
      <c r="B24" s="3"/>
      <c r="C24" s="3"/>
      <c r="D24" s="24"/>
    </row>
    <row r="25" spans="1:4" x14ac:dyDescent="0.2">
      <c r="A25" s="2" t="s">
        <v>16</v>
      </c>
      <c r="B25" s="25">
        <v>44926</v>
      </c>
      <c r="C25" s="26">
        <v>44561</v>
      </c>
      <c r="D25" s="27"/>
    </row>
    <row r="26" spans="1:4" x14ac:dyDescent="0.2">
      <c r="A26" s="2"/>
      <c r="B26" s="55"/>
      <c r="C26" s="26"/>
      <c r="D26" s="27"/>
    </row>
    <row r="27" spans="1:4" ht="75" customHeight="1" x14ac:dyDescent="0.2">
      <c r="A27" s="1" t="s">
        <v>53</v>
      </c>
      <c r="B27" s="56" t="s">
        <v>54</v>
      </c>
      <c r="C27" s="57" t="s">
        <v>55</v>
      </c>
      <c r="D27" s="27"/>
    </row>
    <row r="28" spans="1:4" x14ac:dyDescent="0.2">
      <c r="A28" s="2"/>
      <c r="B28" s="55"/>
      <c r="C28" s="26"/>
      <c r="D28" s="27"/>
    </row>
    <row r="29" spans="1:4" x14ac:dyDescent="0.2">
      <c r="A29" s="13"/>
      <c r="B29" s="28"/>
      <c r="C29" s="29"/>
      <c r="D29" s="27"/>
    </row>
    <row r="30" spans="1:4" x14ac:dyDescent="0.2">
      <c r="A30" s="2" t="s">
        <v>17</v>
      </c>
      <c r="B30" s="30"/>
      <c r="C30" s="27"/>
      <c r="D30" s="27"/>
    </row>
    <row r="31" spans="1:4" x14ac:dyDescent="0.2">
      <c r="A31" s="31"/>
      <c r="B31" s="30"/>
      <c r="C31" s="27"/>
      <c r="D31" s="31"/>
    </row>
    <row r="32" spans="1:4" x14ac:dyDescent="0.2">
      <c r="A32" s="13"/>
      <c r="B32" s="30"/>
      <c r="C32" s="27"/>
      <c r="D32" s="27"/>
    </row>
    <row r="33" spans="1:4" x14ac:dyDescent="0.2">
      <c r="A33" s="14" t="s">
        <v>18</v>
      </c>
      <c r="B33" s="32">
        <v>16132.981</v>
      </c>
      <c r="C33" s="33">
        <v>13315.626</v>
      </c>
      <c r="D33" s="16"/>
    </row>
    <row r="34" spans="1:4" x14ac:dyDescent="0.2">
      <c r="A34" s="14" t="s">
        <v>20</v>
      </c>
      <c r="B34" s="32"/>
      <c r="C34" s="33"/>
      <c r="D34" s="16"/>
    </row>
    <row r="35" spans="1:4" x14ac:dyDescent="0.2">
      <c r="A35" s="1" t="s">
        <v>21</v>
      </c>
      <c r="B35" s="32">
        <v>1260.962</v>
      </c>
      <c r="C35" s="33">
        <v>1209.895</v>
      </c>
      <c r="D35" s="16"/>
    </row>
    <row r="36" spans="1:4" x14ac:dyDescent="0.2">
      <c r="A36" s="14"/>
      <c r="B36" s="32"/>
      <c r="C36" s="33"/>
      <c r="D36" s="11"/>
    </row>
    <row r="37" spans="1:4" x14ac:dyDescent="0.2">
      <c r="A37" s="1" t="s">
        <v>22</v>
      </c>
      <c r="B37" s="32"/>
      <c r="C37" s="33"/>
      <c r="D37" s="11"/>
    </row>
    <row r="38" spans="1:4" x14ac:dyDescent="0.2">
      <c r="A38" s="14"/>
      <c r="B38" s="32"/>
      <c r="C38" s="33"/>
      <c r="D38" s="11"/>
    </row>
    <row r="39" spans="1:4" x14ac:dyDescent="0.2">
      <c r="A39" s="14" t="s">
        <v>23</v>
      </c>
      <c r="B39" s="32">
        <v>-13.592000000000001</v>
      </c>
      <c r="C39" s="33"/>
      <c r="D39" s="16"/>
    </row>
    <row r="40" spans="1:4" x14ac:dyDescent="0.2">
      <c r="A40" s="14" t="s">
        <v>24</v>
      </c>
      <c r="B40" s="32"/>
      <c r="C40" s="33">
        <v>1.2969999999999999</v>
      </c>
      <c r="D40" s="11"/>
    </row>
    <row r="41" spans="1:4" x14ac:dyDescent="0.2">
      <c r="A41" s="14"/>
      <c r="B41" s="32"/>
      <c r="C41" s="33"/>
      <c r="D41" s="11"/>
    </row>
    <row r="42" spans="1:4" x14ac:dyDescent="0.2">
      <c r="A42" s="14" t="s">
        <v>25</v>
      </c>
      <c r="B42" s="32"/>
      <c r="C42" s="33"/>
      <c r="D42" s="11"/>
    </row>
    <row r="43" spans="1:4" x14ac:dyDescent="0.2">
      <c r="A43" s="14" t="s">
        <v>26</v>
      </c>
      <c r="B43" s="32"/>
      <c r="C43" s="33"/>
      <c r="D43" s="16"/>
    </row>
    <row r="44" spans="1:4" x14ac:dyDescent="0.2">
      <c r="A44" s="14" t="s">
        <v>27</v>
      </c>
      <c r="B44" s="32"/>
      <c r="C44" s="33"/>
      <c r="D44" s="11"/>
    </row>
    <row r="45" spans="1:4" x14ac:dyDescent="0.2">
      <c r="A45" s="14" t="s">
        <v>28</v>
      </c>
      <c r="B45" s="32"/>
      <c r="C45" s="33"/>
      <c r="D45" s="11"/>
    </row>
    <row r="46" spans="1:4" x14ac:dyDescent="0.2">
      <c r="A46" s="14"/>
      <c r="B46" s="32"/>
      <c r="C46" s="33"/>
      <c r="D46" s="11"/>
    </row>
    <row r="47" spans="1:4" x14ac:dyDescent="0.2">
      <c r="A47" s="14" t="s">
        <v>29</v>
      </c>
      <c r="B47" s="32"/>
      <c r="C47" s="33"/>
      <c r="D47" s="16"/>
    </row>
    <row r="48" spans="1:4" x14ac:dyDescent="0.2">
      <c r="A48" s="14" t="s">
        <v>30</v>
      </c>
      <c r="B48" s="32"/>
      <c r="C48" s="33"/>
      <c r="D48" s="11"/>
    </row>
    <row r="49" spans="1:4" x14ac:dyDescent="0.2">
      <c r="A49" s="14" t="s">
        <v>31</v>
      </c>
      <c r="B49" s="32"/>
      <c r="C49" s="33"/>
      <c r="D49" s="16"/>
    </row>
    <row r="50" spans="1:4" x14ac:dyDescent="0.2">
      <c r="A50" s="14" t="s">
        <v>32</v>
      </c>
      <c r="B50" s="32"/>
      <c r="C50" s="33"/>
      <c r="D50" s="16"/>
    </row>
    <row r="51" spans="1:4" x14ac:dyDescent="0.2">
      <c r="A51" s="14"/>
      <c r="B51" s="32"/>
      <c r="C51" s="33"/>
      <c r="D51" s="11"/>
    </row>
    <row r="52" spans="1:4" x14ac:dyDescent="0.2">
      <c r="A52" s="14" t="s">
        <v>33</v>
      </c>
      <c r="B52" s="32">
        <v>317.26900000000001</v>
      </c>
      <c r="C52" s="33">
        <v>258.77100000000002</v>
      </c>
      <c r="D52" s="16"/>
    </row>
    <row r="53" spans="1:4" x14ac:dyDescent="0.2">
      <c r="A53" s="14"/>
      <c r="B53" s="32"/>
      <c r="C53" s="33"/>
      <c r="D53" s="11"/>
    </row>
    <row r="54" spans="1:4" x14ac:dyDescent="0.2">
      <c r="A54" s="14" t="s">
        <v>34</v>
      </c>
      <c r="B54" s="32">
        <f>SUM(B39:B52)</f>
        <v>303.67700000000002</v>
      </c>
      <c r="C54" s="33">
        <f>SUM(C39:C52)</f>
        <v>260.06800000000004</v>
      </c>
      <c r="D54" s="11"/>
    </row>
    <row r="55" spans="1:4" x14ac:dyDescent="0.2">
      <c r="A55" s="34"/>
      <c r="B55" s="35"/>
      <c r="C55" s="36"/>
      <c r="D55" s="37"/>
    </row>
    <row r="56" spans="1:4" x14ac:dyDescent="0.2">
      <c r="A56" s="38" t="s">
        <v>15</v>
      </c>
      <c r="B56" s="39">
        <f>B35+B54</f>
        <v>1564.6390000000001</v>
      </c>
      <c r="C56" s="40">
        <f>C35+C54</f>
        <v>1469.963</v>
      </c>
      <c r="D56" s="41"/>
    </row>
    <row r="57" spans="1:4" x14ac:dyDescent="0.2">
      <c r="B57" s="42"/>
      <c r="C57" s="10"/>
      <c r="D57" s="11"/>
    </row>
    <row r="58" spans="1:4" x14ac:dyDescent="0.2">
      <c r="B58" s="43"/>
      <c r="C58" s="3"/>
      <c r="D58" s="10"/>
    </row>
    <row r="59" spans="1:4" x14ac:dyDescent="0.2">
      <c r="A59" s="44" t="s">
        <v>35</v>
      </c>
      <c r="B59" s="45">
        <f>ROUND((B20/B33),1)</f>
        <v>1.1000000000000001</v>
      </c>
      <c r="C59" s="46">
        <f>ROUND((B20/C33),1)</f>
        <v>1.3</v>
      </c>
      <c r="D59" s="10"/>
    </row>
    <row r="60" spans="1:4" x14ac:dyDescent="0.2">
      <c r="A60" s="44" t="s">
        <v>36</v>
      </c>
      <c r="B60" s="45">
        <f>ROUND((B20/B35),1)</f>
        <v>14.1</v>
      </c>
      <c r="C60" s="46">
        <f>ROUND((B20/C35),1)</f>
        <v>14.7</v>
      </c>
      <c r="D60" s="10"/>
    </row>
    <row r="61" spans="1:4" x14ac:dyDescent="0.2">
      <c r="A61" s="44" t="s">
        <v>37</v>
      </c>
      <c r="B61" s="45">
        <f>ROUND((B20/B56),1)</f>
        <v>11.4</v>
      </c>
      <c r="C61" s="46">
        <f>ROUND((B20/C56),1)</f>
        <v>12.1</v>
      </c>
      <c r="D61" s="10"/>
    </row>
    <row r="62" spans="1:4" ht="17" thickBot="1" x14ac:dyDescent="0.25">
      <c r="B62" s="47"/>
    </row>
    <row r="64" spans="1:4" x14ac:dyDescent="0.2">
      <c r="A64" s="7" t="s">
        <v>38</v>
      </c>
      <c r="B64" s="8"/>
      <c r="C64" s="8"/>
      <c r="D64" s="9"/>
    </row>
    <row r="65" spans="1:4" x14ac:dyDescent="0.2">
      <c r="D65" s="10"/>
    </row>
    <row r="66" spans="1:4" x14ac:dyDescent="0.2">
      <c r="A66" s="14" t="s">
        <v>55</v>
      </c>
    </row>
    <row r="67" spans="1:4" x14ac:dyDescent="0.2">
      <c r="A67" s="14" t="s">
        <v>54</v>
      </c>
    </row>
    <row r="68" spans="1:4" x14ac:dyDescent="0.2">
      <c r="A68" s="14" t="s">
        <v>56</v>
      </c>
    </row>
    <row r="69" spans="1:4" x14ac:dyDescent="0.2">
      <c r="A69" t="s">
        <v>57</v>
      </c>
    </row>
    <row r="70" spans="1:4" x14ac:dyDescent="0.2">
      <c r="A70" t="s">
        <v>58</v>
      </c>
    </row>
    <row r="71" spans="1:4" x14ac:dyDescent="0.2">
      <c r="A71" t="s">
        <v>59</v>
      </c>
    </row>
    <row r="72" spans="1:4" x14ac:dyDescent="0.2">
      <c r="D72" s="11"/>
    </row>
    <row r="73" spans="1:4" x14ac:dyDescent="0.2">
      <c r="A73" s="48"/>
      <c r="B73" s="48"/>
      <c r="C73" s="48"/>
      <c r="D73" s="9"/>
    </row>
    <row r="74" spans="1:4" x14ac:dyDescent="0.2">
      <c r="D74" s="49"/>
    </row>
    <row r="75" spans="1:4" x14ac:dyDescent="0.2">
      <c r="D75" s="49"/>
    </row>
    <row r="76" spans="1:4" x14ac:dyDescent="0.2">
      <c r="B76" s="3" t="s">
        <v>3</v>
      </c>
      <c r="C76" s="3"/>
    </row>
    <row r="77" spans="1:4" x14ac:dyDescent="0.2">
      <c r="B77" s="3"/>
      <c r="C77" s="3"/>
    </row>
    <row r="78" spans="1:4" x14ac:dyDescent="0.2">
      <c r="B78" s="5" t="s">
        <v>5</v>
      </c>
      <c r="C78" s="5"/>
    </row>
    <row r="79" spans="1:4" x14ac:dyDescent="0.2">
      <c r="B79" s="5"/>
      <c r="C79" s="5"/>
    </row>
    <row r="80" spans="1:4" x14ac:dyDescent="0.2">
      <c r="B80" s="50">
        <v>44926</v>
      </c>
      <c r="C80" s="50"/>
    </row>
    <row r="81" spans="1:10" x14ac:dyDescent="0.2">
      <c r="A81" s="2" t="s">
        <v>17</v>
      </c>
      <c r="B81" s="5"/>
      <c r="C81" s="5"/>
    </row>
    <row r="82" spans="1:10" x14ac:dyDescent="0.2">
      <c r="A82" s="51"/>
      <c r="B82" s="5"/>
      <c r="C82" s="5"/>
    </row>
    <row r="84" spans="1:10" ht="34" x14ac:dyDescent="0.2">
      <c r="A84" s="14" t="s">
        <v>42</v>
      </c>
      <c r="B84" s="15">
        <v>2037.192</v>
      </c>
      <c r="C84" s="15"/>
      <c r="D84" s="16" t="s">
        <v>60</v>
      </c>
    </row>
    <row r="85" spans="1:10" ht="34" x14ac:dyDescent="0.2">
      <c r="A85" s="14" t="s">
        <v>43</v>
      </c>
      <c r="B85" s="15">
        <v>-500</v>
      </c>
      <c r="C85" s="15"/>
      <c r="D85" s="16" t="s">
        <v>62</v>
      </c>
    </row>
    <row r="86" spans="1:10" x14ac:dyDescent="0.2">
      <c r="A86" t="s">
        <v>44</v>
      </c>
      <c r="B86" s="36"/>
      <c r="C86" s="52"/>
      <c r="D86" s="16"/>
    </row>
    <row r="87" spans="1:10" x14ac:dyDescent="0.2">
      <c r="A87" s="2" t="s">
        <v>61</v>
      </c>
      <c r="B87" s="53">
        <f>SUM(B84:B86)</f>
        <v>1537.192</v>
      </c>
      <c r="C87" s="53"/>
    </row>
    <row r="90" spans="1:10" x14ac:dyDescent="0.2">
      <c r="A90" s="54" t="s">
        <v>46</v>
      </c>
    </row>
    <row r="94" spans="1:10" x14ac:dyDescent="0.2">
      <c r="F94" s="16"/>
      <c r="G94" s="16"/>
      <c r="H94" s="16"/>
      <c r="I94" s="16"/>
      <c r="J94" s="16"/>
    </row>
  </sheetData>
  <sheetProtection algorithmName="SHA-512" hashValue="XhroebBytTlS8d7G2i3b30vXrF/a8UvpUy6g3pbeuRMyr0X54hRpzeFUfcUhxunKjaHBy10RFur6r/OQ1m6AWQ==" saltValue="cvXrL0mAKG3FxMoEXpUvhQ==" spinCount="100000" sheet="1" objects="1" scenarios="1"/>
  <pageMargins left="0.7" right="0.7" top="0.75" bottom="0.75" header="0.3" footer="0.3"/>
  <pageSetup paperSize="9" scale="4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23F6F-1F08-F84A-BF88-2C1F2758AA4C}">
  <sheetPr>
    <pageSetUpPr fitToPage="1"/>
  </sheetPr>
  <dimension ref="A1:I90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63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45177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49</v>
      </c>
      <c r="B12" s="15">
        <v>10000</v>
      </c>
      <c r="C12" s="16" t="s">
        <v>64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9" t="s">
        <v>12</v>
      </c>
      <c r="B15" s="15"/>
      <c r="C15" s="16"/>
    </row>
    <row r="16" spans="1:3" x14ac:dyDescent="0.2">
      <c r="A16" s="14"/>
      <c r="B16" s="15"/>
      <c r="C16" s="16"/>
    </row>
    <row r="17" spans="1:3" ht="34" x14ac:dyDescent="0.2">
      <c r="A17" s="14" t="s">
        <v>65</v>
      </c>
      <c r="B17" s="15">
        <f>-B83</f>
        <v>-3202.4560000000001</v>
      </c>
      <c r="C17" s="16" t="s">
        <v>66</v>
      </c>
    </row>
    <row r="18" spans="1:3" x14ac:dyDescent="0.2">
      <c r="A18" s="14"/>
      <c r="B18" s="15"/>
      <c r="C18" s="16"/>
    </row>
    <row r="19" spans="1:3" ht="34" x14ac:dyDescent="0.2">
      <c r="A19" s="14" t="s">
        <v>67</v>
      </c>
      <c r="B19" s="15">
        <v>-241.03299999999999</v>
      </c>
      <c r="C19" s="16" t="s">
        <v>68</v>
      </c>
    </row>
    <row r="20" spans="1:3" x14ac:dyDescent="0.2">
      <c r="A20" s="14"/>
      <c r="B20" s="15"/>
      <c r="C20" s="16"/>
    </row>
    <row r="21" spans="1:3" x14ac:dyDescent="0.2">
      <c r="A21" s="4"/>
      <c r="B21" s="10"/>
    </row>
    <row r="22" spans="1:3" x14ac:dyDescent="0.2">
      <c r="A22" s="20" t="s">
        <v>14</v>
      </c>
      <c r="B22" s="21">
        <f>B12-B83+B19</f>
        <v>6556.5109999999995</v>
      </c>
      <c r="C22" s="22"/>
    </row>
    <row r="23" spans="1:3" x14ac:dyDescent="0.2">
      <c r="A23" s="2"/>
    </row>
    <row r="24" spans="1:3" x14ac:dyDescent="0.2">
      <c r="A24" s="2"/>
    </row>
    <row r="25" spans="1:3" x14ac:dyDescent="0.2">
      <c r="A25" s="7" t="s">
        <v>15</v>
      </c>
      <c r="B25" s="7"/>
      <c r="C25" s="23"/>
    </row>
    <row r="26" spans="1:3" x14ac:dyDescent="0.2">
      <c r="A26" s="2" t="s">
        <v>16</v>
      </c>
      <c r="B26" s="3"/>
      <c r="C26" s="24"/>
    </row>
    <row r="27" spans="1:3" x14ac:dyDescent="0.2">
      <c r="A27" s="12">
        <v>44895</v>
      </c>
      <c r="B27" s="27"/>
      <c r="C27" s="27"/>
    </row>
    <row r="28" spans="1:3" x14ac:dyDescent="0.2">
      <c r="A28" s="13"/>
      <c r="B28" s="29"/>
      <c r="C28" s="27"/>
    </row>
    <row r="29" spans="1:3" x14ac:dyDescent="0.2">
      <c r="A29" s="2" t="s">
        <v>17</v>
      </c>
      <c r="B29" s="27"/>
      <c r="C29" s="27"/>
    </row>
    <row r="30" spans="1:3" x14ac:dyDescent="0.2">
      <c r="A30" s="31"/>
      <c r="B30" s="27"/>
      <c r="C30" s="31"/>
    </row>
    <row r="31" spans="1:3" x14ac:dyDescent="0.2">
      <c r="A31" s="13"/>
      <c r="B31" s="27"/>
      <c r="C31" s="27"/>
    </row>
    <row r="32" spans="1:3" ht="34" x14ac:dyDescent="0.2">
      <c r="A32" s="14" t="s">
        <v>18</v>
      </c>
      <c r="B32" s="33">
        <v>12098.888000000001</v>
      </c>
      <c r="C32" s="16" t="s">
        <v>66</v>
      </c>
    </row>
    <row r="33" spans="1:3" x14ac:dyDescent="0.2">
      <c r="A33" s="14" t="s">
        <v>20</v>
      </c>
      <c r="B33" s="33"/>
      <c r="C33" s="16"/>
    </row>
    <row r="34" spans="1:3" ht="34" x14ac:dyDescent="0.2">
      <c r="A34" s="1" t="s">
        <v>21</v>
      </c>
      <c r="B34" s="33">
        <v>491.95100000000002</v>
      </c>
      <c r="C34" s="16" t="s">
        <v>66</v>
      </c>
    </row>
    <row r="35" spans="1:3" x14ac:dyDescent="0.2">
      <c r="A35" s="14"/>
      <c r="B35" s="33"/>
      <c r="C35" s="11"/>
    </row>
    <row r="36" spans="1:3" x14ac:dyDescent="0.2">
      <c r="A36" s="1" t="s">
        <v>22</v>
      </c>
      <c r="B36" s="33"/>
      <c r="C36" s="11"/>
    </row>
    <row r="37" spans="1:3" x14ac:dyDescent="0.2">
      <c r="A37" s="14"/>
      <c r="B37" s="33"/>
      <c r="C37" s="11"/>
    </row>
    <row r="38" spans="1:3" x14ac:dyDescent="0.2">
      <c r="A38" s="14" t="s">
        <v>23</v>
      </c>
      <c r="B38" s="33"/>
      <c r="C38" s="16"/>
    </row>
    <row r="39" spans="1:3" x14ac:dyDescent="0.2">
      <c r="A39" s="14" t="s">
        <v>24</v>
      </c>
      <c r="B39" s="33"/>
      <c r="C39" s="11"/>
    </row>
    <row r="40" spans="1:3" x14ac:dyDescent="0.2">
      <c r="A40" s="14"/>
      <c r="B40" s="33"/>
      <c r="C40" s="11"/>
    </row>
    <row r="41" spans="1:3" x14ac:dyDescent="0.2">
      <c r="A41" s="14" t="s">
        <v>25</v>
      </c>
      <c r="B41" s="33"/>
      <c r="C41" s="11"/>
    </row>
    <row r="42" spans="1:3" x14ac:dyDescent="0.2">
      <c r="A42" s="14" t="s">
        <v>26</v>
      </c>
      <c r="B42" s="33"/>
      <c r="C42" s="16"/>
    </row>
    <row r="43" spans="1:3" x14ac:dyDescent="0.2">
      <c r="A43" s="14" t="s">
        <v>27</v>
      </c>
      <c r="B43" s="33"/>
      <c r="C43" s="11"/>
    </row>
    <row r="44" spans="1:3" x14ac:dyDescent="0.2">
      <c r="A44" s="14" t="s">
        <v>28</v>
      </c>
      <c r="B44" s="33"/>
      <c r="C44" s="11"/>
    </row>
    <row r="45" spans="1:3" x14ac:dyDescent="0.2">
      <c r="A45" s="14"/>
      <c r="B45" s="33"/>
      <c r="C45" s="11"/>
    </row>
    <row r="46" spans="1:3" ht="34" x14ac:dyDescent="0.2">
      <c r="A46" s="14" t="s">
        <v>29</v>
      </c>
      <c r="B46" s="33">
        <v>-152.61000000000001</v>
      </c>
      <c r="C46" s="16" t="s">
        <v>66</v>
      </c>
    </row>
    <row r="47" spans="1:3" x14ac:dyDescent="0.2">
      <c r="A47" s="14" t="s">
        <v>30</v>
      </c>
      <c r="B47" s="33"/>
      <c r="C47" s="11"/>
    </row>
    <row r="48" spans="1:3" x14ac:dyDescent="0.2">
      <c r="A48" s="14" t="s">
        <v>31</v>
      </c>
      <c r="B48" s="33"/>
      <c r="C48" s="16"/>
    </row>
    <row r="49" spans="1:3" x14ac:dyDescent="0.2">
      <c r="A49" s="14" t="s">
        <v>32</v>
      </c>
      <c r="B49" s="33"/>
      <c r="C49" s="16"/>
    </row>
    <row r="50" spans="1:3" x14ac:dyDescent="0.2">
      <c r="A50" s="14"/>
      <c r="B50" s="33"/>
      <c r="C50" s="11"/>
    </row>
    <row r="51" spans="1:3" ht="34" x14ac:dyDescent="0.2">
      <c r="A51" s="14" t="s">
        <v>33</v>
      </c>
      <c r="B51" s="33">
        <v>174.99600000000001</v>
      </c>
      <c r="C51" s="16" t="s">
        <v>66</v>
      </c>
    </row>
    <row r="52" spans="1:3" x14ac:dyDescent="0.2">
      <c r="A52" s="14"/>
      <c r="B52" s="33"/>
      <c r="C52" s="11"/>
    </row>
    <row r="53" spans="1:3" x14ac:dyDescent="0.2">
      <c r="A53" s="14" t="s">
        <v>34</v>
      </c>
      <c r="B53" s="33">
        <f>SUM(B38:B51)</f>
        <v>22.385999999999996</v>
      </c>
      <c r="C53" s="11"/>
    </row>
    <row r="54" spans="1:3" x14ac:dyDescent="0.2">
      <c r="A54" s="34"/>
      <c r="B54" s="36"/>
      <c r="C54" s="37"/>
    </row>
    <row r="55" spans="1:3" x14ac:dyDescent="0.2">
      <c r="A55" s="38" t="s">
        <v>15</v>
      </c>
      <c r="B55" s="40">
        <f>B34+B53</f>
        <v>514.33699999999999</v>
      </c>
      <c r="C55" s="41"/>
    </row>
    <row r="56" spans="1:3" x14ac:dyDescent="0.2">
      <c r="B56" s="10"/>
      <c r="C56" s="11"/>
    </row>
    <row r="57" spans="1:3" x14ac:dyDescent="0.2">
      <c r="B57" s="3"/>
      <c r="C57" s="10"/>
    </row>
    <row r="58" spans="1:3" x14ac:dyDescent="0.2">
      <c r="A58" s="44" t="s">
        <v>35</v>
      </c>
      <c r="B58" s="58">
        <f>ROUND((B22/B32),1)</f>
        <v>0.5</v>
      </c>
      <c r="C58" s="10"/>
    </row>
    <row r="59" spans="1:3" x14ac:dyDescent="0.2">
      <c r="A59" s="44" t="s">
        <v>36</v>
      </c>
      <c r="B59" s="58">
        <f>ROUND((B22/B34),1)</f>
        <v>13.3</v>
      </c>
      <c r="C59" s="10"/>
    </row>
    <row r="60" spans="1:3" x14ac:dyDescent="0.2">
      <c r="A60" s="44" t="s">
        <v>37</v>
      </c>
      <c r="B60" s="58">
        <f>ROUND((B22/B55),1)</f>
        <v>12.7</v>
      </c>
      <c r="C60" s="10"/>
    </row>
    <row r="63" spans="1:3" x14ac:dyDescent="0.2">
      <c r="A63" s="7" t="s">
        <v>38</v>
      </c>
      <c r="B63" s="8"/>
      <c r="C63" s="9"/>
    </row>
    <row r="64" spans="1:3" x14ac:dyDescent="0.2">
      <c r="C64" s="10"/>
    </row>
    <row r="65" spans="1:3" x14ac:dyDescent="0.2">
      <c r="A65" s="14" t="s">
        <v>69</v>
      </c>
    </row>
    <row r="66" spans="1:3" x14ac:dyDescent="0.2">
      <c r="A66" s="14" t="s">
        <v>70</v>
      </c>
    </row>
    <row r="67" spans="1:3" x14ac:dyDescent="0.2">
      <c r="A67" t="s">
        <v>71</v>
      </c>
    </row>
    <row r="68" spans="1:3" x14ac:dyDescent="0.2">
      <c r="C68" s="11"/>
    </row>
    <row r="69" spans="1:3" x14ac:dyDescent="0.2">
      <c r="A69" s="48"/>
      <c r="B69" s="48"/>
      <c r="C69" s="9"/>
    </row>
    <row r="70" spans="1:3" x14ac:dyDescent="0.2">
      <c r="C70" s="49"/>
    </row>
    <row r="71" spans="1:3" x14ac:dyDescent="0.2">
      <c r="C71" s="49"/>
    </row>
    <row r="72" spans="1:3" x14ac:dyDescent="0.2">
      <c r="B72" s="3" t="s">
        <v>3</v>
      </c>
    </row>
    <row r="73" spans="1:3" x14ac:dyDescent="0.2">
      <c r="B73" s="3"/>
    </row>
    <row r="74" spans="1:3" x14ac:dyDescent="0.2">
      <c r="B74" s="5" t="s">
        <v>5</v>
      </c>
    </row>
    <row r="75" spans="1:3" x14ac:dyDescent="0.2">
      <c r="B75" s="5"/>
    </row>
    <row r="76" spans="1:3" x14ac:dyDescent="0.2">
      <c r="B76" s="50">
        <v>44895</v>
      </c>
    </row>
    <row r="77" spans="1:3" x14ac:dyDescent="0.2">
      <c r="A77" s="2" t="s">
        <v>17</v>
      </c>
      <c r="B77" s="5"/>
    </row>
    <row r="78" spans="1:3" x14ac:dyDescent="0.2">
      <c r="A78" s="51"/>
      <c r="B78" s="5"/>
    </row>
    <row r="80" spans="1:3" ht="34" x14ac:dyDescent="0.2">
      <c r="A80" s="14" t="s">
        <v>72</v>
      </c>
      <c r="B80" s="15">
        <v>3202.4560000000001</v>
      </c>
      <c r="C80" s="16" t="s">
        <v>66</v>
      </c>
    </row>
    <row r="81" spans="1:9" x14ac:dyDescent="0.2">
      <c r="A81" s="14" t="s">
        <v>43</v>
      </c>
      <c r="B81" s="15"/>
      <c r="C81" s="16"/>
    </row>
    <row r="82" spans="1:9" x14ac:dyDescent="0.2">
      <c r="A82" t="s">
        <v>44</v>
      </c>
      <c r="B82" s="36"/>
      <c r="C82" s="16"/>
    </row>
    <row r="83" spans="1:9" x14ac:dyDescent="0.2">
      <c r="A83" s="1" t="s">
        <v>72</v>
      </c>
      <c r="B83" s="53">
        <f>SUM(B80:B82)</f>
        <v>3202.4560000000001</v>
      </c>
    </row>
    <row r="86" spans="1:9" x14ac:dyDescent="0.2">
      <c r="A86" s="54" t="s">
        <v>46</v>
      </c>
    </row>
    <row r="90" spans="1:9" x14ac:dyDescent="0.2">
      <c r="E90" s="16"/>
      <c r="F90" s="16"/>
      <c r="G90" s="16"/>
      <c r="H90" s="16"/>
      <c r="I90" s="16"/>
    </row>
  </sheetData>
  <sheetProtection algorithmName="SHA-512" hashValue="U0KtHDDaByoToJxmFGBBc8jT3EV1rctVULhtHqZtkxdXE1zY+IaT06hzr07xrpTzrqme8cJJbEX6hVkjQbDmlA==" saltValue="SwPVGcey8JycVIkT6wdmLg==" spinCount="100000" sheet="1" objects="1" scenarios="1"/>
  <pageMargins left="0.7" right="0.7" top="0.75" bottom="0.75" header="0.3" footer="0.3"/>
  <pageSetup paperSize="9" scale="51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87668-E616-3C40-B528-9D69FE3DC333}">
  <sheetPr>
    <pageSetUpPr fitToPage="1"/>
  </sheetPr>
  <dimension ref="A1:I89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73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45203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49</v>
      </c>
      <c r="B12" s="15">
        <v>12000</v>
      </c>
      <c r="C12" s="16" t="s">
        <v>74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9" t="s">
        <v>12</v>
      </c>
      <c r="B15" s="15"/>
      <c r="C15" s="16"/>
    </row>
    <row r="16" spans="1:3" x14ac:dyDescent="0.2">
      <c r="A16" s="14"/>
      <c r="B16" s="15"/>
      <c r="C16" s="16"/>
    </row>
    <row r="17" spans="1:3" ht="34" x14ac:dyDescent="0.2">
      <c r="A17" s="14" t="s">
        <v>75</v>
      </c>
      <c r="B17" s="15">
        <f>-B82</f>
        <v>-69</v>
      </c>
      <c r="C17" s="16" t="s">
        <v>76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20" t="s">
        <v>14</v>
      </c>
      <c r="B20" s="21">
        <f>B12-B82</f>
        <v>11931</v>
      </c>
      <c r="C20" s="22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15</v>
      </c>
      <c r="B23" s="7"/>
      <c r="C23" s="23"/>
    </row>
    <row r="24" spans="1:3" x14ac:dyDescent="0.2">
      <c r="A24" s="2" t="s">
        <v>16</v>
      </c>
      <c r="B24" s="3"/>
      <c r="C24" s="24"/>
    </row>
    <row r="25" spans="1:3" x14ac:dyDescent="0.2">
      <c r="A25" s="12">
        <v>44620</v>
      </c>
      <c r="B25" s="27"/>
      <c r="C25" s="27"/>
    </row>
    <row r="26" spans="1:3" x14ac:dyDescent="0.2">
      <c r="A26" s="13"/>
      <c r="B26" s="29"/>
      <c r="C26" s="27"/>
    </row>
    <row r="27" spans="1:3" x14ac:dyDescent="0.2">
      <c r="A27" s="2" t="s">
        <v>17</v>
      </c>
      <c r="B27" s="27"/>
      <c r="C27" s="27"/>
    </row>
    <row r="28" spans="1:3" x14ac:dyDescent="0.2">
      <c r="A28" s="31"/>
      <c r="B28" s="27"/>
      <c r="C28" s="31"/>
    </row>
    <row r="29" spans="1:3" x14ac:dyDescent="0.2">
      <c r="A29" s="13"/>
      <c r="B29" s="27"/>
      <c r="C29" s="27"/>
    </row>
    <row r="30" spans="1:3" ht="34" x14ac:dyDescent="0.2">
      <c r="A30" s="14" t="s">
        <v>18</v>
      </c>
      <c r="B30" s="33">
        <v>29479</v>
      </c>
      <c r="C30" s="16" t="s">
        <v>77</v>
      </c>
    </row>
    <row r="31" spans="1:3" x14ac:dyDescent="0.2">
      <c r="A31" s="14" t="s">
        <v>20</v>
      </c>
      <c r="B31" s="33"/>
      <c r="C31" s="16"/>
    </row>
    <row r="32" spans="1:3" ht="34" x14ac:dyDescent="0.2">
      <c r="A32" s="1" t="s">
        <v>21</v>
      </c>
      <c r="B32" s="33">
        <v>2340</v>
      </c>
      <c r="C32" s="16" t="s">
        <v>77</v>
      </c>
    </row>
    <row r="33" spans="1:3" x14ac:dyDescent="0.2">
      <c r="A33" s="14"/>
      <c r="B33" s="33"/>
      <c r="C33" s="11"/>
    </row>
    <row r="34" spans="1:3" x14ac:dyDescent="0.2">
      <c r="A34" s="1" t="s">
        <v>22</v>
      </c>
      <c r="B34" s="33"/>
      <c r="C34" s="11"/>
    </row>
    <row r="35" spans="1:3" x14ac:dyDescent="0.2">
      <c r="A35" s="14"/>
      <c r="B35" s="33"/>
      <c r="C35" s="11"/>
    </row>
    <row r="36" spans="1:3" x14ac:dyDescent="0.2">
      <c r="A36" s="14" t="s">
        <v>23</v>
      </c>
      <c r="B36" s="33"/>
      <c r="C36" s="16"/>
    </row>
    <row r="37" spans="1:3" x14ac:dyDescent="0.2">
      <c r="A37" s="14" t="s">
        <v>24</v>
      </c>
      <c r="B37" s="33"/>
      <c r="C37" s="11"/>
    </row>
    <row r="38" spans="1:3" x14ac:dyDescent="0.2">
      <c r="A38" s="14"/>
      <c r="B38" s="33"/>
      <c r="C38" s="11"/>
    </row>
    <row r="39" spans="1:3" x14ac:dyDescent="0.2">
      <c r="A39" s="14" t="s">
        <v>25</v>
      </c>
      <c r="B39" s="33"/>
      <c r="C39" s="11"/>
    </row>
    <row r="40" spans="1:3" x14ac:dyDescent="0.2">
      <c r="A40" s="14" t="s">
        <v>26</v>
      </c>
      <c r="B40" s="33"/>
      <c r="C40" s="16"/>
    </row>
    <row r="41" spans="1:3" x14ac:dyDescent="0.2">
      <c r="A41" s="14" t="s">
        <v>27</v>
      </c>
      <c r="B41" s="33"/>
      <c r="C41" s="11"/>
    </row>
    <row r="42" spans="1:3" x14ac:dyDescent="0.2">
      <c r="A42" s="14" t="s">
        <v>28</v>
      </c>
      <c r="B42" s="33"/>
      <c r="C42" s="11"/>
    </row>
    <row r="43" spans="1:3" x14ac:dyDescent="0.2">
      <c r="A43" s="14"/>
      <c r="B43" s="33"/>
      <c r="C43" s="11"/>
    </row>
    <row r="44" spans="1:3" ht="34" x14ac:dyDescent="0.2">
      <c r="A44" s="14" t="s">
        <v>29</v>
      </c>
      <c r="B44" s="33">
        <v>583</v>
      </c>
      <c r="C44" s="16" t="s">
        <v>77</v>
      </c>
    </row>
    <row r="45" spans="1:3" x14ac:dyDescent="0.2">
      <c r="A45" s="14" t="s">
        <v>30</v>
      </c>
      <c r="B45" s="33"/>
      <c r="C45" s="11"/>
    </row>
    <row r="46" spans="1:3" x14ac:dyDescent="0.2">
      <c r="A46" s="14" t="s">
        <v>31</v>
      </c>
      <c r="B46" s="33"/>
      <c r="C46" s="16"/>
    </row>
    <row r="47" spans="1:3" ht="34" x14ac:dyDescent="0.2">
      <c r="A47" s="14" t="s">
        <v>32</v>
      </c>
      <c r="B47" s="33">
        <f>608-583</f>
        <v>25</v>
      </c>
      <c r="C47" s="16" t="s">
        <v>77</v>
      </c>
    </row>
    <row r="48" spans="1:3" x14ac:dyDescent="0.2">
      <c r="A48" s="14"/>
      <c r="B48" s="33"/>
      <c r="C48" s="11"/>
    </row>
    <row r="49" spans="1:3" ht="34" x14ac:dyDescent="0.2">
      <c r="A49" s="14" t="s">
        <v>33</v>
      </c>
      <c r="B49" s="33">
        <v>129</v>
      </c>
      <c r="C49" s="16" t="s">
        <v>77</v>
      </c>
    </row>
    <row r="50" spans="1:3" x14ac:dyDescent="0.2">
      <c r="A50" s="14"/>
      <c r="B50" s="33"/>
      <c r="C50" s="11"/>
    </row>
    <row r="51" spans="1:3" x14ac:dyDescent="0.2">
      <c r="A51" s="14" t="s">
        <v>34</v>
      </c>
      <c r="B51" s="33">
        <f>SUM(B36:B49)</f>
        <v>737</v>
      </c>
      <c r="C51" s="11"/>
    </row>
    <row r="52" spans="1:3" x14ac:dyDescent="0.2">
      <c r="A52" s="34"/>
      <c r="B52" s="36"/>
      <c r="C52" s="37"/>
    </row>
    <row r="53" spans="1:3" x14ac:dyDescent="0.2">
      <c r="A53" s="38" t="s">
        <v>15</v>
      </c>
      <c r="B53" s="40">
        <f>B32+B51</f>
        <v>3077</v>
      </c>
      <c r="C53" s="41"/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44" t="s">
        <v>35</v>
      </c>
      <c r="B56" s="58">
        <f>ROUND((B20/B30),1)</f>
        <v>0.4</v>
      </c>
      <c r="C56" s="10"/>
    </row>
    <row r="57" spans="1:3" x14ac:dyDescent="0.2">
      <c r="A57" s="44" t="s">
        <v>36</v>
      </c>
      <c r="B57" s="58">
        <f>ROUND((B20/B32),1)</f>
        <v>5.0999999999999996</v>
      </c>
      <c r="C57" s="10"/>
    </row>
    <row r="58" spans="1:3" x14ac:dyDescent="0.2">
      <c r="A58" s="44" t="s">
        <v>37</v>
      </c>
      <c r="B58" s="58">
        <f>ROUND((B20/B53),1)</f>
        <v>3.9</v>
      </c>
      <c r="C58" s="10"/>
    </row>
    <row r="61" spans="1:3" x14ac:dyDescent="0.2">
      <c r="A61" s="7" t="s">
        <v>38</v>
      </c>
      <c r="B61" s="8"/>
      <c r="C61" s="9"/>
    </row>
    <row r="62" spans="1:3" x14ac:dyDescent="0.2">
      <c r="C62" s="10"/>
    </row>
    <row r="63" spans="1:3" x14ac:dyDescent="0.2">
      <c r="A63" s="14" t="s">
        <v>78</v>
      </c>
    </row>
    <row r="64" spans="1:3" x14ac:dyDescent="0.2">
      <c r="A64" s="14" t="s">
        <v>79</v>
      </c>
    </row>
    <row r="65" spans="1:3" x14ac:dyDescent="0.2">
      <c r="A65" t="s">
        <v>80</v>
      </c>
    </row>
    <row r="66" spans="1:3" x14ac:dyDescent="0.2">
      <c r="A66" t="s">
        <v>81</v>
      </c>
    </row>
    <row r="67" spans="1:3" x14ac:dyDescent="0.2">
      <c r="C67" s="11"/>
    </row>
    <row r="68" spans="1:3" x14ac:dyDescent="0.2">
      <c r="A68" s="48"/>
      <c r="B68" s="48"/>
      <c r="C68" s="9"/>
    </row>
    <row r="69" spans="1:3" x14ac:dyDescent="0.2">
      <c r="C69" s="49"/>
    </row>
    <row r="70" spans="1:3" x14ac:dyDescent="0.2">
      <c r="C70" s="49"/>
    </row>
    <row r="71" spans="1:3" x14ac:dyDescent="0.2">
      <c r="B71" s="3" t="s">
        <v>3</v>
      </c>
    </row>
    <row r="72" spans="1:3" x14ac:dyDescent="0.2">
      <c r="B72" s="3"/>
    </row>
    <row r="73" spans="1:3" x14ac:dyDescent="0.2">
      <c r="B73" s="5" t="s">
        <v>5</v>
      </c>
    </row>
    <row r="74" spans="1:3" x14ac:dyDescent="0.2">
      <c r="B74" s="5"/>
    </row>
    <row r="75" spans="1:3" x14ac:dyDescent="0.2">
      <c r="B75" s="50">
        <v>44620</v>
      </c>
    </row>
    <row r="76" spans="1:3" x14ac:dyDescent="0.2">
      <c r="A76" s="2" t="s">
        <v>17</v>
      </c>
      <c r="B76" s="5"/>
    </row>
    <row r="77" spans="1:3" x14ac:dyDescent="0.2">
      <c r="A77" s="51"/>
      <c r="B77" s="5"/>
    </row>
    <row r="79" spans="1:3" ht="34" x14ac:dyDescent="0.2">
      <c r="A79" s="14" t="s">
        <v>42</v>
      </c>
      <c r="B79" s="15">
        <v>845</v>
      </c>
      <c r="C79" s="16" t="s">
        <v>77</v>
      </c>
    </row>
    <row r="80" spans="1:3" ht="34" x14ac:dyDescent="0.2">
      <c r="A80" s="14" t="s">
        <v>43</v>
      </c>
      <c r="B80" s="15">
        <v>-776</v>
      </c>
      <c r="C80" s="16" t="s">
        <v>77</v>
      </c>
    </row>
    <row r="81" spans="1:9" x14ac:dyDescent="0.2">
      <c r="A81" t="s">
        <v>44</v>
      </c>
      <c r="B81" s="36"/>
      <c r="C81" s="16"/>
    </row>
    <row r="82" spans="1:9" x14ac:dyDescent="0.2">
      <c r="A82" s="2" t="s">
        <v>61</v>
      </c>
      <c r="B82" s="53">
        <f>SUM(B79:B81)</f>
        <v>69</v>
      </c>
    </row>
    <row r="85" spans="1:9" x14ac:dyDescent="0.2">
      <c r="A85" s="54" t="s">
        <v>46</v>
      </c>
    </row>
    <row r="89" spans="1:9" x14ac:dyDescent="0.2">
      <c r="E89" s="16"/>
      <c r="F89" s="16"/>
      <c r="G89" s="16"/>
      <c r="H89" s="16"/>
      <c r="I89" s="16"/>
    </row>
  </sheetData>
  <sheetProtection algorithmName="SHA-512" hashValue="VFu2t/JkUcp65ocosN1jbCjVMeprvnO3wCdt+7LSIKPWECLe6VqzBmmhMQhwpSWCAgZn0DaipqJQPi6rE4A4cw==" saltValue="I2FLgQ8EwdD48MZfztXhdA==" spinCount="100000" sheet="1" objects="1" scenarios="1"/>
  <pageMargins left="0.7" right="0.7" top="0.75" bottom="0.75" header="0.3" footer="0.3"/>
  <pageSetup paperSize="9" scale="5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Birch Close 040123</vt:lpstr>
      <vt:lpstr>The Paint Shed 020523</vt:lpstr>
      <vt:lpstr>Savoy Holdings 080923</vt:lpstr>
      <vt:lpstr>QEP Co UK 041023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 Mossios</dc:creator>
  <cp:lastModifiedBy>Con Mossios</cp:lastModifiedBy>
  <dcterms:created xsi:type="dcterms:W3CDTF">2024-05-09T12:32:24Z</dcterms:created>
  <dcterms:modified xsi:type="dcterms:W3CDTF">2024-05-15T07:55:14Z</dcterms:modified>
</cp:coreProperties>
</file>