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konstantinosmossios/Documents/Business Valuation Benchmarks Ltd/2024 Publication/BVB Insights 2024 with Supporting Calculations/Financials (excl. banks) /"/>
    </mc:Choice>
  </mc:AlternateContent>
  <xr:revisionPtr revIDLastSave="0" documentId="13_ncr:1_{F678F7B8-7785-0A4B-8150-26AB5287602D}" xr6:coauthVersionLast="47" xr6:coauthVersionMax="47" xr10:uidLastSave="{00000000-0000-0000-0000-000000000000}"/>
  <workbookProtection workbookAlgorithmName="SHA-512" workbookHashValue="NDlYqcuRpLUrCEdL0h5osgqvmORPppUEVBwf6MYgJg0ImceGI8KroGE3/HJASd/s2LTyuU6CVOsenHMuFsSrYQ==" workbookSaltValue="JSRLP0pveYcRDB9SI23Zgg==" workbookSpinCount="100000" lockStructure="1"/>
  <bookViews>
    <workbookView xWindow="780" yWindow="1000" windowWidth="27640" windowHeight="15800" xr2:uid="{7A21C559-7396-E049-AB35-E4328858F13B}"/>
  </bookViews>
  <sheets>
    <sheet name="Group First &amp; RSC New Ho 120123" sheetId="1" r:id="rId1"/>
    <sheet name="Ballantyne Brokers 180123" sheetId="2" r:id="rId2"/>
    <sheet name="Brooks Braithwaite 010223" sheetId="3" r:id="rId3"/>
    <sheet name="Embrace Financial 070423" sheetId="4" r:id="rId4"/>
    <sheet name="First2Protect 070423" sheetId="5" r:id="rId5"/>
    <sheet name="By Miles Group 240423" sheetId="6" r:id="rId6"/>
    <sheet name="White Mortgages 260423" sheetId="7" r:id="rId7"/>
    <sheet name="Maxted Capital 031023" sheetId="8" r:id="rId8"/>
    <sheet name="Kentro Capital 091023" sheetId="9" r:id="rId9"/>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8" i="9" l="1"/>
  <c r="B88" i="9" s="1"/>
  <c r="A86" i="9"/>
  <c r="B89" i="9" s="1"/>
  <c r="B55" i="9"/>
  <c r="B59" i="9" s="1"/>
  <c r="B40" i="9"/>
  <c r="C20" i="9"/>
  <c r="B20" i="9"/>
  <c r="B17" i="9"/>
  <c r="C15" i="9"/>
  <c r="B15" i="9"/>
  <c r="B61" i="9" l="1"/>
  <c r="B92" i="9"/>
  <c r="B25" i="9" s="1"/>
  <c r="B28" i="9" l="1"/>
  <c r="B66" i="9" l="1"/>
  <c r="B65" i="9"/>
  <c r="B64" i="9"/>
  <c r="C89" i="8" l="1"/>
  <c r="A83" i="8"/>
  <c r="B86" i="8" s="1"/>
  <c r="B57" i="8"/>
  <c r="B59" i="8" s="1"/>
  <c r="B17" i="8"/>
  <c r="C15" i="8"/>
  <c r="B15" i="8" s="1"/>
  <c r="B19" i="8" s="1"/>
  <c r="B85" i="8" l="1"/>
  <c r="B89" i="8" s="1"/>
  <c r="B23" i="8" s="1"/>
  <c r="C19" i="8"/>
  <c r="B26" i="8" l="1"/>
  <c r="B62" i="8" l="1"/>
  <c r="F106" i="7"/>
  <c r="E106" i="7"/>
  <c r="E107" i="7" s="1"/>
  <c r="E111" i="7" s="1"/>
  <c r="B56" i="7" s="1"/>
  <c r="D95" i="7"/>
  <c r="B87" i="7"/>
  <c r="B90" i="7" s="1"/>
  <c r="B21" i="7" s="1"/>
  <c r="B12" i="7"/>
  <c r="B16" i="7" s="1"/>
  <c r="B24" i="7" s="1"/>
  <c r="B64" i="7" l="1"/>
  <c r="B36" i="7"/>
  <c r="B65" i="7" s="1"/>
  <c r="B58" i="7"/>
  <c r="B61" i="7" s="1"/>
  <c r="B66" i="7" s="1"/>
  <c r="B81" i="6" l="1"/>
  <c r="B20" i="6" s="1"/>
  <c r="B56" i="6" s="1"/>
  <c r="B51" i="6"/>
  <c r="B53" i="6" s="1"/>
  <c r="B17" i="6"/>
  <c r="B83" i="5" l="1"/>
  <c r="C51" i="5"/>
  <c r="C53" i="5" s="1"/>
  <c r="B20" i="5"/>
  <c r="C56" i="5" s="1"/>
  <c r="B17" i="5"/>
  <c r="C57" i="5" l="1"/>
  <c r="B58" i="5"/>
  <c r="C58" i="5"/>
  <c r="B83" i="4" l="1"/>
  <c r="B20" i="4" s="1"/>
  <c r="B58" i="4" l="1"/>
  <c r="C56" i="4"/>
  <c r="B17" i="4"/>
  <c r="B83" i="3" l="1"/>
  <c r="B51" i="3"/>
  <c r="B53" i="3" s="1"/>
  <c r="B17" i="3"/>
  <c r="B12" i="3"/>
  <c r="B20" i="3" s="1"/>
  <c r="B58" i="3" l="1"/>
  <c r="B57" i="3"/>
  <c r="B56" i="3"/>
  <c r="B81" i="2" l="1"/>
  <c r="B20" i="2" s="1"/>
  <c r="B56" i="2" s="1"/>
  <c r="B51" i="2"/>
  <c r="B53" i="2" s="1"/>
  <c r="B17" i="2" l="1"/>
  <c r="E92" i="1" l="1"/>
  <c r="D92" i="1"/>
  <c r="B91" i="1"/>
  <c r="B89" i="1"/>
  <c r="B92" i="1" s="1"/>
  <c r="G59" i="1"/>
  <c r="F59" i="1"/>
  <c r="G57" i="1"/>
  <c r="F57" i="1"/>
  <c r="E57" i="1"/>
  <c r="E59" i="1" s="1"/>
  <c r="D55" i="1"/>
  <c r="D57" i="1" s="1"/>
  <c r="D38" i="1"/>
  <c r="D36" i="1"/>
  <c r="B17" i="1" l="1"/>
  <c r="B20" i="1"/>
  <c r="B64" i="1" s="1"/>
  <c r="D59" i="1"/>
</calcChain>
</file>

<file path=xl/sharedStrings.xml><?xml version="1.0" encoding="utf-8"?>
<sst xmlns="http://schemas.openxmlformats.org/spreadsheetml/2006/main" count="581" uniqueCount="158">
  <si>
    <t>Target Company</t>
  </si>
  <si>
    <t>Currency</t>
  </si>
  <si>
    <t>GBP</t>
  </si>
  <si>
    <t>Display</t>
  </si>
  <si>
    <t>000s</t>
  </si>
  <si>
    <t>Enterprise Value</t>
  </si>
  <si>
    <t>Date Completed:</t>
  </si>
  <si>
    <t>Consideration (GBP)</t>
  </si>
  <si>
    <t>Source: LSL Property Services plc press release dated 27/09/2023; note 8 Exceptional items; LSL Property Services plc,  announced the sale of Group First and RSC on 13 January 2023 to Pivotal Growth for consideration payable of 7x the combined Group First and RSC EBITDA in calendar year 2024, subject to working capital adjustments, capped at a maximum of £20m. LSL Property Services plc press release dated 13/01/2023 states: "The consideration payable is 7x the combined Group First and RSC EBITDA in calendar year 2024, subject to agreed working capital adjustments, capped at a maximum of £20m. The consideration is payable in cash to LSL during H1 2025, at which time LSL will consider the most effective use of the funds."</t>
  </si>
  <si>
    <t>Adjustments:</t>
  </si>
  <si>
    <t>Net Cash acquired</t>
  </si>
  <si>
    <t>Source: LSL Property Services plc press release dated 27/09/2023; note 8 Exceptional items</t>
  </si>
  <si>
    <t>EV</t>
  </si>
  <si>
    <t>Normalised EBITDA</t>
  </si>
  <si>
    <t>Reporting Date:</t>
  </si>
  <si>
    <t>USD/GBP Exchange Rate:</t>
  </si>
  <si>
    <t>Combined</t>
  </si>
  <si>
    <t>RSC New Homes Limited</t>
  </si>
  <si>
    <t>Mortgages First Ltd (subs. of Group First Ltd)</t>
  </si>
  <si>
    <t>Insurance First Brokers Ltd (subs. Of Group First Ltd)</t>
  </si>
  <si>
    <t>Source:</t>
  </si>
  <si>
    <t>RSC New Homes Limited financial statements for the year ended 31/12/2021</t>
  </si>
  <si>
    <t>Mortgages First Ltd financial statements for the year ended 31/12/2021</t>
  </si>
  <si>
    <t>Insurance First Brokers Ltd financial statements for the year ended 31/12/2021</t>
  </si>
  <si>
    <t>Revenue</t>
  </si>
  <si>
    <t>Gross Profit</t>
  </si>
  <si>
    <t>Operating profit</t>
  </si>
  <si>
    <t>Add Back:</t>
  </si>
  <si>
    <t>Gain on Sale of FA</t>
  </si>
  <si>
    <t>Loss on Sale of FA</t>
  </si>
  <si>
    <t>Write down of inventories</t>
  </si>
  <si>
    <t>Other - to account for non-recurring costs</t>
  </si>
  <si>
    <t>Share based payments</t>
  </si>
  <si>
    <t>Exceptional items</t>
  </si>
  <si>
    <t>Amortisation of Goodwill</t>
  </si>
  <si>
    <t>Amortisation of Acq Rights</t>
  </si>
  <si>
    <t>Amortisation of Devt Costs</t>
  </si>
  <si>
    <t>Amortisation of Intangible Assets</t>
  </si>
  <si>
    <t>Depreciation of Tangible Assets</t>
  </si>
  <si>
    <t>Sub-total</t>
  </si>
  <si>
    <t>Note: Implied adjusted EBITDA for YE 31/12/2024 - LSL Property Services plc press release dated 13/01/2023 states: "The consideration payable is 7x the combined Group First and RSC EBITDA in calendar year 2024, subject to agreed working capital adjustments, capped at a maximum of £20m.</t>
  </si>
  <si>
    <t>EV/Revenue Multiple</t>
  </si>
  <si>
    <t>N/A</t>
  </si>
  <si>
    <t>EV/EBIT Multiple</t>
  </si>
  <si>
    <t>EV/EBITDA Multiple</t>
  </si>
  <si>
    <t>Source Data</t>
  </si>
  <si>
    <t>Group First Ltd financial statements for the year ended 31/12/2021</t>
  </si>
  <si>
    <t>RSC New Homes Limited PSC02 notice dated 16/01/2023</t>
  </si>
  <si>
    <t>Group First Ltd PSC02 notice dated 16/01/2023</t>
  </si>
  <si>
    <t>LSL Property Services plc press release dated 13/01/2023</t>
  </si>
  <si>
    <t>LSL Property Services plc press release dated 27/09/2023</t>
  </si>
  <si>
    <t>Group First Ltd</t>
  </si>
  <si>
    <t>Cash and cash Equivalents</t>
  </si>
  <si>
    <t>Debt</t>
  </si>
  <si>
    <t>Lease Liabilities</t>
  </si>
  <si>
    <t>Net Cash</t>
  </si>
  <si>
    <t>© 2024 Business Valuation Benchmarks Ltd</t>
  </si>
  <si>
    <t>Group First Ltd and RSC New Homes</t>
  </si>
  <si>
    <t>Ballantyne Brokers Ltd</t>
  </si>
  <si>
    <t>Source: K2 Group Holdings Limited Annual report and financial statements for the year ended 31/12/2022; note 17 Post balance sheet events</t>
  </si>
  <si>
    <t>Net debt</t>
  </si>
  <si>
    <t>Source: K2 Group Holdings Limited Annual report and financial statements for the year ended 31/12/2022 - note 17 Post balance sheet events; Ballantyne Brokers Ltd financial statements for the year ended 31/12/2022 - note 9 Post balance sheet events - see below</t>
  </si>
  <si>
    <t>Source: Ballantyne Brokers Ltd financial statements for the year ended 31/12/2022</t>
  </si>
  <si>
    <t>Normalised LBITDA</t>
  </si>
  <si>
    <t>Ballantyne Brokers Ltd financial statements for the year ended 31/12/2022</t>
  </si>
  <si>
    <t>K2 Group Holdings Limited Annual report and financial statements for the year ended 31/12/2022</t>
  </si>
  <si>
    <t>Ballantyne Brokers Ltd press release dated 22/03/2023</t>
  </si>
  <si>
    <t>Source: K2 Group Holdings Limited Annual report and financial statements for the year ended 31/12/2022 - note 17 Post balance sheet events; Ballantyne Brokers Ltd financial statements for the year ended 31/12/2022 - note 9 Post balance sheet events "Part of the transaction included the writing off a significant portion of the amounts owed to group undertakings as irrecoverable with the remaining balance being converted to a loan at arm's length"</t>
  </si>
  <si>
    <t>Brooks Braithwaite (Sussex) Limited</t>
  </si>
  <si>
    <t xml:space="preserve">Source: ManyPets Ltd Annual report for the year ended 31/03/2023; note 14 Fixed asset investments; proceeds from sale </t>
  </si>
  <si>
    <t>Cash at bank - as at 31/01/2023</t>
  </si>
  <si>
    <t>Source: Brooks Braithwaite (Sussex) Limited financial statements for the period ended 31/01/2023</t>
  </si>
  <si>
    <t>Source: Brooks Braithwaite (Sussex) Limited financial statements for the year ended 31/03/2022</t>
  </si>
  <si>
    <t>Brooks Braithwaite (Sussex) Limited financial statements for the year ended 31/03/2022</t>
  </si>
  <si>
    <t>Brooks Braithwaite (Sussex) Limited financial statements for the period ended 31/01/2023</t>
  </si>
  <si>
    <t>ManyPets Ltd Annual report for the year ended 31/03/2023</t>
  </si>
  <si>
    <t>www.insurance-edge.net "Deals_ Petcover Buys Brooks Braithwaite From Many Pets" dated 03/02/2023</t>
  </si>
  <si>
    <t>www.insurancetimes.co.uk "Petcover Group purchases Brooks Braithwaite from ManyPets" dated 3/02/2023</t>
  </si>
  <si>
    <t>Cash at bank</t>
  </si>
  <si>
    <t>Embrace Financial Services Ltd</t>
  </si>
  <si>
    <t>Source: LSL Property Services plc press release dated 11/04/2023; maximum consideration capped at £10m</t>
  </si>
  <si>
    <t>Cash acquired</t>
  </si>
  <si>
    <t>Source: Embrace Financial Services Limited financial statements for the year ended 31/12/2021</t>
  </si>
  <si>
    <t>LSL Property Services plc press release dated 11/04/2023</t>
  </si>
  <si>
    <t>ftadviser.com "LSL sells mortgage broker firm to PE-backed venture" dated 11/04/2023</t>
  </si>
  <si>
    <t>Embrace Financial Services Ltd PSC02 notice dated 13/04/2023</t>
  </si>
  <si>
    <t>Note: Implied adjusted EBITDA for YE 31/12/2024 -  LSL Property Services plc press release dated 11/04/2023 states: "The consideration payable for Embrace will be 7x the EBITDA in calendar year 2024, subject to agreed working capital adjustments, capped at a maximum of £10m."</t>
  </si>
  <si>
    <t>Embrace Financial Services Limited financial statements for the year ended 31/12/2021</t>
  </si>
  <si>
    <t>First2Protect Limited</t>
  </si>
  <si>
    <t>Cash consideration (GBP)</t>
  </si>
  <si>
    <t>Net cash</t>
  </si>
  <si>
    <t>Source: LSL Property Services plc press release dated 27/09/2023; note 8 Exceptional items; see below</t>
  </si>
  <si>
    <t>First2Protect Limited PSC02 notice dated 13/04/2023</t>
  </si>
  <si>
    <t>Source: First2Protect Limited financial statements for the year ended 31/12/2021</t>
  </si>
  <si>
    <t>Note: Implied adjusted EBITDA for YE 31/12/2022 -  LSL Property Services plc press release dated 11/04/2023 states: "The consideration payable for First2Protect is £7.8m, which is 7x adjusted 2022 EBITDA"</t>
  </si>
  <si>
    <t>First2Protect Limited financial statements for the year ended 31/12/2021</t>
  </si>
  <si>
    <t>By Miles Group Ltd</t>
  </si>
  <si>
    <t>Source: Direct Line Insurance Group plc press release dated 07/09/2023; acquired 100% of the share capital of By Miles Group Limited for a nominal consideration</t>
  </si>
  <si>
    <t>Source: Direct Line Insurance Group plc press release dated 07/09/2023</t>
  </si>
  <si>
    <t>Source: By Miles Group Ltd consolidated financial statements for the year ended 31/12/2022</t>
  </si>
  <si>
    <t>By Miles Group Ltd consolidated financial statements for the year ended 31/12/2022</t>
  </si>
  <si>
    <t>Direct Line Group plc news release dated 24/04/2023</t>
  </si>
  <si>
    <t>Direct Line Insurance Group plc press release dated 07/09/2023</t>
  </si>
  <si>
    <t>White Mortgages Limited</t>
  </si>
  <si>
    <t>Source: Mattioli Woods plc press release dated 12/09/2023; note 3. Business combinations; includes £772k for payment of net assets acquired; acquisition of 50.1% of the share capital of White Mortgages Limited</t>
  </si>
  <si>
    <t>Non-controlling interest at acquisition (49.9%)</t>
  </si>
  <si>
    <t>Source: Mattioli Woods plc press release dated 12/09/2023; note 3. Business combinations; Mattioli Woods has also entered into an option agreement with the sellers that entitles Mattioli Woods to acquire the remaining 49.9% of White Mortgages. Call Option consideration of up to £2.625 million payable in cash during the 24-month period commencing27 April 2026 if the option is exercised.</t>
  </si>
  <si>
    <t>Implied value</t>
  </si>
  <si>
    <t>Normalised cash acquired</t>
  </si>
  <si>
    <t>Source: Mattioli Woods plc press release dated 12/09/2023; note 3. Business combinations; see below</t>
  </si>
  <si>
    <t>Source: Mattioli Woods plc press release dated 27/04/2023</t>
  </si>
  <si>
    <t>Note: Implied operating Profit</t>
  </si>
  <si>
    <t>Profit before tax</t>
  </si>
  <si>
    <t>Source: White Mortgages Limited financial statements for the year ended 31/03/2023</t>
  </si>
  <si>
    <t>Estimated Loan Interest Charge</t>
  </si>
  <si>
    <t xml:space="preserve">Source: White Mortgages Limited financial statements for the year ended 31/03/2023 - note 8 Secured Debts; </t>
  </si>
  <si>
    <t>White Mortgages Limited financial statements for the year ended 31/03/2023</t>
  </si>
  <si>
    <t>Mattioli Woods plc press release dated 27/04/2023</t>
  </si>
  <si>
    <t>White Mortgages Limited PSC02 notice dated 28/04/2023</t>
  </si>
  <si>
    <t>Mattioli Woods plc press release dated 12/09/2023</t>
  </si>
  <si>
    <t>Cash</t>
  </si>
  <si>
    <t>Source: Mattioli Woods plc press release dated 12/09/2023; note 3. Business combinations; PPA reports Net Asset Excess of £772k offset against Cash Acquired of £801k to arrive at normalised cash of £29k</t>
  </si>
  <si>
    <t>Estimated interest charge</t>
  </si>
  <si>
    <t>Percentage</t>
  </si>
  <si>
    <t>Bounce Back Loan</t>
  </si>
  <si>
    <t>Total debt</t>
  </si>
  <si>
    <t>Average balance</t>
  </si>
  <si>
    <t>Interest rate</t>
  </si>
  <si>
    <t>Estimated interest charge for the year ended 31/03/2023</t>
  </si>
  <si>
    <t xml:space="preserve">Source: </t>
  </si>
  <si>
    <t>White Mortgages Limited financial statements for the year ended 31/03/2023 - note 8 Secured Debts</t>
  </si>
  <si>
    <t>https://www.barclays.co.uk/business-banking/money-management/bounce-back-loan-repayment-calculator/</t>
  </si>
  <si>
    <t>Maxted Capital Limited (parent of Berkeley Insurance Group Limited)</t>
  </si>
  <si>
    <t>Source: www.oanda.com - as at 03/10/2023</t>
  </si>
  <si>
    <t>Source: Brown &amp; Brown Inc Form 10-K for the fiscal year ended 31/12/2023; note 3 Business combinations; includes $1.3m (£1.0m) defined as Other Payables</t>
  </si>
  <si>
    <t>Source: Brown &amp; Brown Inc Form 10-K for the fiscal year ended 31/12/2023; note 3 Business combinations</t>
  </si>
  <si>
    <t>Total consideration</t>
  </si>
  <si>
    <t>Source: Brown &amp; Brown Inc Form 10-K for the fiscal year ended 31/12/2023; note 3 Business combinations; see below</t>
  </si>
  <si>
    <t>Source: Maxted Capital limited consolidated financial statements for the year ended 30/06/2022</t>
  </si>
  <si>
    <t>Maxted Capital limited consolidated financial statements for the year ended 30/06/2022</t>
  </si>
  <si>
    <t>Brown &amp; Brown Inc press release dated 05/10/2023</t>
  </si>
  <si>
    <t>Maxted Capital Limited PSC02 notice dated 16/10/2023</t>
  </si>
  <si>
    <t>Brown &amp; Brown Inc Form 10-K for the fiscal year ended 31/12/2023</t>
  </si>
  <si>
    <t>USD</t>
  </si>
  <si>
    <t>Fiduciary cash</t>
  </si>
  <si>
    <t>Fair-value of contingent consideration (GBP)</t>
  </si>
  <si>
    <t>Kentro Capital Limited</t>
  </si>
  <si>
    <t>Source: www.oanda.com - as at 09/10/2023</t>
  </si>
  <si>
    <t>Source: Brown &amp; Brown Inc Form 10-K for the fiscal year ended 31/12/2023; note 3 Business combinations; includes $2.2m (£1.8m) defined as Other Payables</t>
  </si>
  <si>
    <t>Shares consideration (GBP)</t>
  </si>
  <si>
    <t>Source: Brown &amp; Brown Inc Form 10-K for the fiscal year ended 31/12/2023; note 3 Business combinations; Kentro Capital Limited consolidated financial statements for the year ended 31/12/2022</t>
  </si>
  <si>
    <t>Source: Kentro Capital Limited consolidated financial statements for the year ended 31/12/2022</t>
  </si>
  <si>
    <t>Administrative expenses</t>
  </si>
  <si>
    <t>Kentro Capital Limited consolidated financial statements for the year ended 31/12/2022</t>
  </si>
  <si>
    <t>Brown &amp; Brown Inc press release dated 22/05/2023</t>
  </si>
  <si>
    <t>Brown &amp; Brown Inc press release dated 10/10/2023</t>
  </si>
  <si>
    <t>Kentro Capital Limited PSC02 notice dated 10/10/2023</t>
  </si>
  <si>
    <t>Debenture - balance as at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</si>
</sst>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5" formatCode="dd/mm/yyyy;@"/>
    <numFmt numFmtId="166" formatCode="_-* #,##0_-;\-* #,##0_-;_-* &quot;-&quot;??_-;_-@_-"/>
    <numFmt numFmtId="167" formatCode="#,##0.0;[Red]\-#,##0.0"/>
    <numFmt numFmtId="168" formatCode="#,##0.00000;[Red]\-#,##0.00000"/>
    <numFmt numFmtId="169" formatCode="#,##0.0_);[Red]\(#,##0.0\)"/>
    <numFmt numFmtId="170" formatCode="#,##0.0000_);[Red]\(#,##0.0000\)"/>
    <numFmt numFmtId="171" formatCode="0.0"/>
    <numFmt numFmtId="172" formatCode="#,##0.00000_);[Red]\(#,##0.00000\)"/>
  </numFmts>
  <fonts count="12" x14ac:knownFonts="1">
    <font>
      <sz val="12"/>
      <color theme="1"/>
      <name val="Calibri"/>
      <family val="2"/>
      <scheme val="minor"/>
    </font>
    <font>
      <sz val="12"/>
      <color theme="1"/>
      <name val="Calibri"/>
      <family val="2"/>
      <scheme val="minor"/>
    </font>
    <font>
      <b/>
      <sz val="11"/>
      <color theme="1"/>
      <name val="Calibri"/>
      <family val="2"/>
      <scheme val="minor"/>
    </font>
    <font>
      <b/>
      <sz val="11"/>
      <color theme="4" tint="-0.249977111117893"/>
      <name val="Calibri"/>
      <family val="2"/>
      <scheme val="minor"/>
    </font>
    <font>
      <sz val="11"/>
      <color theme="1"/>
      <name val="Calibri"/>
      <family val="2"/>
      <scheme val="minor"/>
    </font>
    <font>
      <sz val="11"/>
      <color theme="4" tint="-0.249977111117893"/>
      <name val="Calibri"/>
      <family val="2"/>
      <scheme val="minor"/>
    </font>
    <font>
      <i/>
      <sz val="11"/>
      <color theme="1"/>
      <name val="Calibri"/>
      <family val="2"/>
      <scheme val="minor"/>
    </font>
    <font>
      <b/>
      <sz val="10"/>
      <color theme="1"/>
      <name val="Calibri"/>
      <family val="2"/>
      <scheme val="minor"/>
    </font>
    <font>
      <b/>
      <sz val="11"/>
      <color theme="0" tint="-0.499984740745262"/>
      <name val="Calibri"/>
      <family val="2"/>
      <scheme val="minor"/>
    </font>
    <font>
      <i/>
      <sz val="11"/>
      <color theme="0" tint="-0.499984740745262"/>
      <name val="Calibri"/>
      <family val="2"/>
      <scheme val="minor"/>
    </font>
    <font>
      <sz val="9"/>
      <color theme="0" tint="-0.499984740745262"/>
      <name val="Calibri"/>
      <family val="2"/>
      <scheme val="minor"/>
    </font>
    <font>
      <sz val="11"/>
      <color theme="0" tint="-0.499984740745262"/>
      <name val="Calibri"/>
      <family val="2"/>
      <scheme val="minor"/>
    </font>
  </fonts>
  <fills count="3">
    <fill>
      <patternFill patternType="none"/>
    </fill>
    <fill>
      <patternFill patternType="gray125"/>
    </fill>
    <fill>
      <patternFill patternType="solid">
        <fgColor theme="0" tint="-0.14999847407452621"/>
        <bgColor indexed="64"/>
      </patternFill>
    </fill>
  </fills>
  <borders count="20">
    <border>
      <left/>
      <right/>
      <top/>
      <bottom/>
      <diagonal/>
    </border>
    <border>
      <left/>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thin">
        <color auto="1"/>
      </left>
      <right/>
      <top style="thin">
        <color auto="1"/>
      </top>
      <bottom style="thin">
        <color auto="1"/>
      </bottom>
      <diagonal/>
    </border>
    <border>
      <left/>
      <right style="thin">
        <color indexed="64"/>
      </right>
      <top style="thin">
        <color auto="1"/>
      </top>
      <bottom style="thin">
        <color auto="1"/>
      </bottom>
      <diagonal/>
    </border>
    <border>
      <left style="thin">
        <color indexed="64"/>
      </left>
      <right style="hair">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right style="thin">
        <color indexed="64"/>
      </right>
      <top/>
      <bottom/>
      <diagonal/>
    </border>
    <border>
      <left/>
      <right/>
      <top/>
      <bottom style="thin">
        <color auto="1"/>
      </bottom>
      <diagonal/>
    </border>
    <border>
      <left style="medium">
        <color indexed="64"/>
      </left>
      <right style="medium">
        <color indexed="64"/>
      </right>
      <top/>
      <bottom style="thin">
        <color auto="1"/>
      </bottom>
      <diagonal/>
    </border>
    <border>
      <left style="thin">
        <color indexed="64"/>
      </left>
      <right style="hair">
        <color indexed="64"/>
      </right>
      <top/>
      <bottom style="thin">
        <color auto="1"/>
      </bottom>
      <diagonal/>
    </border>
    <border>
      <left/>
      <right style="thin">
        <color indexed="64"/>
      </right>
      <top/>
      <bottom style="thin">
        <color auto="1"/>
      </bottom>
      <diagonal/>
    </border>
    <border>
      <left style="medium">
        <color indexed="64"/>
      </left>
      <right style="medium">
        <color indexed="64"/>
      </right>
      <top style="thin">
        <color auto="1"/>
      </top>
      <bottom style="thin">
        <color auto="1"/>
      </bottom>
      <diagonal/>
    </border>
    <border>
      <left style="thin">
        <color indexed="64"/>
      </left>
      <right style="hair">
        <color indexed="64"/>
      </right>
      <top style="thin">
        <color indexed="64"/>
      </top>
      <bottom style="thin">
        <color auto="1"/>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style="thin">
        <color auto="1"/>
      </bottom>
      <diagonal/>
    </border>
  </borders>
  <cellStyleXfs count="2">
    <xf numFmtId="0" fontId="0" fillId="0" borderId="0"/>
    <xf numFmtId="43" fontId="1" fillId="0" borderId="0" applyFont="0" applyFill="0" applyBorder="0" applyAlignment="0" applyProtection="0"/>
  </cellStyleXfs>
  <cellXfs count="120">
    <xf numFmtId="0" fontId="0" fillId="0" borderId="0" xfId="0"/>
    <xf numFmtId="0" fontId="2" fillId="0" borderId="0" xfId="0" applyFont="1" applyAlignment="1">
      <alignment vertical="top"/>
    </xf>
    <xf numFmtId="0" fontId="2" fillId="0" borderId="0" xfId="0" applyFont="1"/>
    <xf numFmtId="14" fontId="2" fillId="0" borderId="0" xfId="0" applyNumberFormat="1" applyFont="1" applyAlignment="1">
      <alignment horizontal="center"/>
    </xf>
    <xf numFmtId="14" fontId="0" fillId="0" borderId="0" xfId="0" applyNumberFormat="1"/>
    <xf numFmtId="0" fontId="2" fillId="0" borderId="0" xfId="0" applyFont="1" applyAlignment="1">
      <alignment horizontal="center"/>
    </xf>
    <xf numFmtId="0" fontId="2" fillId="0" borderId="0" xfId="0" applyFont="1" applyAlignment="1">
      <alignment horizontal="center" wrapText="1"/>
    </xf>
    <xf numFmtId="0" fontId="3" fillId="2" borderId="1" xfId="0" applyFont="1" applyFill="1" applyBorder="1"/>
    <xf numFmtId="38" fontId="0" fillId="2" borderId="1" xfId="1" applyNumberFormat="1" applyFont="1" applyFill="1" applyBorder="1"/>
    <xf numFmtId="40" fontId="0" fillId="2" borderId="1" xfId="1" applyNumberFormat="1" applyFont="1" applyFill="1" applyBorder="1"/>
    <xf numFmtId="38" fontId="0" fillId="0" borderId="0" xfId="1" applyNumberFormat="1" applyFont="1"/>
    <xf numFmtId="40" fontId="0" fillId="0" borderId="0" xfId="1" applyNumberFormat="1" applyFont="1"/>
    <xf numFmtId="165" fontId="0" fillId="0" borderId="0" xfId="0" applyNumberFormat="1" applyAlignment="1">
      <alignment horizontal="left"/>
    </xf>
    <xf numFmtId="14" fontId="0" fillId="0" borderId="0" xfId="0" applyNumberFormat="1" applyAlignment="1">
      <alignment horizontal="left"/>
    </xf>
    <xf numFmtId="0" fontId="0" fillId="0" borderId="0" xfId="0" applyAlignment="1">
      <alignment vertical="top"/>
    </xf>
    <xf numFmtId="38" fontId="0" fillId="0" borderId="0" xfId="1" applyNumberFormat="1" applyFont="1" applyAlignment="1">
      <alignment vertical="top"/>
    </xf>
    <xf numFmtId="0" fontId="0" fillId="0" borderId="0" xfId="0" applyAlignment="1">
      <alignment vertical="top" wrapText="1"/>
    </xf>
    <xf numFmtId="14" fontId="2" fillId="0" borderId="0" xfId="0" applyNumberFormat="1" applyFont="1" applyAlignment="1">
      <alignment horizontal="left"/>
    </xf>
    <xf numFmtId="0" fontId="2" fillId="2" borderId="1" xfId="0" applyFont="1" applyFill="1" applyBorder="1"/>
    <xf numFmtId="38" fontId="2" fillId="2" borderId="1" xfId="1" applyNumberFormat="1" applyFont="1" applyFill="1" applyBorder="1"/>
    <xf numFmtId="40" fontId="2" fillId="2" borderId="1" xfId="1" applyNumberFormat="1" applyFont="1" applyFill="1" applyBorder="1"/>
    <xf numFmtId="0" fontId="5" fillId="2" borderId="1" xfId="0" applyFont="1" applyFill="1" applyBorder="1"/>
    <xf numFmtId="0" fontId="3" fillId="0" borderId="0" xfId="0" applyFont="1"/>
    <xf numFmtId="0" fontId="5" fillId="0" borderId="0" xfId="0" applyFont="1"/>
    <xf numFmtId="0" fontId="2" fillId="0" borderId="2" xfId="0" applyFont="1" applyBorder="1"/>
    <xf numFmtId="0" fontId="6" fillId="0" borderId="0" xfId="0" quotePrefix="1" applyFont="1" applyAlignment="1">
      <alignment horizontal="center"/>
    </xf>
    <xf numFmtId="165" fontId="0" fillId="0" borderId="3" xfId="0" applyNumberFormat="1" applyBorder="1" applyAlignment="1">
      <alignment horizontal="center"/>
    </xf>
    <xf numFmtId="165" fontId="0" fillId="0" borderId="4" xfId="0" applyNumberFormat="1" applyBorder="1" applyAlignment="1">
      <alignment horizontal="center"/>
    </xf>
    <xf numFmtId="165" fontId="0" fillId="0" borderId="5" xfId="0" applyNumberFormat="1" applyBorder="1" applyAlignment="1">
      <alignment horizontal="center"/>
    </xf>
    <xf numFmtId="165" fontId="0" fillId="0" borderId="1" xfId="0" applyNumberFormat="1" applyBorder="1" applyAlignment="1">
      <alignment horizontal="center"/>
    </xf>
    <xf numFmtId="165" fontId="0" fillId="0" borderId="6" xfId="0" applyNumberFormat="1" applyBorder="1" applyAlignment="1">
      <alignment horizontal="center"/>
    </xf>
    <xf numFmtId="0" fontId="6" fillId="0" borderId="0" xfId="0" applyFont="1" applyAlignment="1">
      <alignment horizontal="center"/>
    </xf>
    <xf numFmtId="14" fontId="0" fillId="0" borderId="3" xfId="0" applyNumberFormat="1" applyBorder="1" applyAlignment="1">
      <alignment horizontal="left"/>
    </xf>
    <xf numFmtId="0" fontId="7" fillId="0" borderId="0" xfId="0" applyFont="1" applyAlignment="1">
      <alignment vertical="top" wrapText="1"/>
    </xf>
    <xf numFmtId="0" fontId="2" fillId="0" borderId="3" xfId="0" applyFont="1" applyBorder="1"/>
    <xf numFmtId="0" fontId="2" fillId="0" borderId="3" xfId="0" applyFont="1" applyBorder="1" applyAlignment="1">
      <alignment horizontal="left" vertical="top"/>
    </xf>
    <xf numFmtId="0" fontId="2"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6" fillId="0" borderId="10" xfId="0" applyFont="1" applyBorder="1" applyAlignment="1">
      <alignment horizontal="center"/>
    </xf>
    <xf numFmtId="0" fontId="9" fillId="0" borderId="0" xfId="0" applyFont="1" applyAlignment="1">
      <alignment horizontal="center"/>
    </xf>
    <xf numFmtId="0" fontId="9" fillId="0" borderId="11" xfId="0" applyFont="1" applyBorder="1" applyAlignment="1">
      <alignment horizontal="center"/>
    </xf>
    <xf numFmtId="0" fontId="2" fillId="0" borderId="3" xfId="0" applyFont="1" applyBorder="1" applyAlignment="1">
      <alignment vertical="top"/>
    </xf>
    <xf numFmtId="0" fontId="10" fillId="0" borderId="0" xfId="0" applyFont="1" applyAlignment="1">
      <alignment horizontal="left" vertical="top" wrapText="1"/>
    </xf>
    <xf numFmtId="0" fontId="10" fillId="0" borderId="11" xfId="0" applyFont="1" applyBorder="1" applyAlignment="1">
      <alignment horizontal="left" vertical="top" wrapText="1"/>
    </xf>
    <xf numFmtId="0" fontId="0" fillId="0" borderId="0" xfId="0" applyAlignment="1">
      <alignment horizontal="left"/>
    </xf>
    <xf numFmtId="0" fontId="0" fillId="0" borderId="3" xfId="0" applyBorder="1" applyAlignment="1">
      <alignment horizontal="left"/>
    </xf>
    <xf numFmtId="0" fontId="0" fillId="0" borderId="3" xfId="0" applyBorder="1" applyAlignment="1">
      <alignment vertical="top"/>
    </xf>
    <xf numFmtId="38" fontId="0" fillId="0" borderId="10" xfId="1" applyNumberFormat="1" applyFont="1" applyFill="1" applyBorder="1" applyAlignment="1">
      <alignment vertical="top"/>
    </xf>
    <xf numFmtId="38" fontId="11" fillId="0" borderId="0" xfId="1" applyNumberFormat="1" applyFont="1" applyFill="1" applyBorder="1" applyAlignment="1">
      <alignment vertical="top"/>
    </xf>
    <xf numFmtId="38" fontId="11" fillId="0" borderId="11" xfId="1" applyNumberFormat="1" applyFont="1" applyFill="1" applyBorder="1" applyAlignment="1">
      <alignment vertical="top"/>
    </xf>
    <xf numFmtId="0" fontId="0" fillId="0" borderId="12" xfId="0" applyBorder="1"/>
    <xf numFmtId="0" fontId="0" fillId="0" borderId="13" xfId="0" applyBorder="1"/>
    <xf numFmtId="38" fontId="0" fillId="0" borderId="14" xfId="1" applyNumberFormat="1" applyFont="1" applyBorder="1"/>
    <xf numFmtId="38" fontId="11" fillId="0" borderId="12" xfId="1" applyNumberFormat="1" applyFont="1" applyBorder="1"/>
    <xf numFmtId="38" fontId="11" fillId="0" borderId="15" xfId="1" applyNumberFormat="1" applyFont="1" applyBorder="1"/>
    <xf numFmtId="40" fontId="0" fillId="0" borderId="12" xfId="1" applyNumberFormat="1" applyFont="1" applyBorder="1"/>
    <xf numFmtId="0" fontId="2" fillId="2" borderId="1" xfId="0" applyFont="1" applyFill="1" applyBorder="1" applyAlignment="1">
      <alignment vertical="top"/>
    </xf>
    <xf numFmtId="166" fontId="2" fillId="2" borderId="16" xfId="1" applyNumberFormat="1" applyFont="1" applyFill="1" applyBorder="1" applyAlignment="1">
      <alignment vertical="top"/>
    </xf>
    <xf numFmtId="0" fontId="2" fillId="0" borderId="4" xfId="0" applyFont="1" applyBorder="1" applyAlignment="1">
      <alignment vertical="top"/>
    </xf>
    <xf numFmtId="38" fontId="2" fillId="2" borderId="17" xfId="1" applyNumberFormat="1" applyFont="1" applyFill="1" applyBorder="1" applyAlignment="1">
      <alignment vertical="top"/>
    </xf>
    <xf numFmtId="38" fontId="8" fillId="2" borderId="1" xfId="1" applyNumberFormat="1" applyFont="1" applyFill="1" applyBorder="1" applyAlignment="1">
      <alignment vertical="top"/>
    </xf>
    <xf numFmtId="38" fontId="8" fillId="2" borderId="6" xfId="1" applyNumberFormat="1" applyFont="1" applyFill="1" applyBorder="1" applyAlignment="1">
      <alignment vertical="top"/>
    </xf>
    <xf numFmtId="40" fontId="0" fillId="2" borderId="1" xfId="1" applyNumberFormat="1" applyFont="1" applyFill="1" applyBorder="1" applyAlignment="1">
      <alignment vertical="top" wrapText="1"/>
    </xf>
    <xf numFmtId="0" fontId="0" fillId="0" borderId="3" xfId="0" applyBorder="1"/>
    <xf numFmtId="0" fontId="0" fillId="2" borderId="5" xfId="0" applyFill="1" applyBorder="1"/>
    <xf numFmtId="167" fontId="2" fillId="2" borderId="16" xfId="1" applyNumberFormat="1" applyFont="1" applyFill="1" applyBorder="1" applyAlignment="1">
      <alignment horizontal="right"/>
    </xf>
    <xf numFmtId="167" fontId="2" fillId="0" borderId="4" xfId="1" applyNumberFormat="1" applyFont="1" applyFill="1" applyBorder="1" applyAlignment="1">
      <alignment horizontal="right"/>
    </xf>
    <xf numFmtId="167" fontId="2" fillId="0" borderId="0" xfId="1" applyNumberFormat="1" applyFont="1" applyFill="1" applyBorder="1"/>
    <xf numFmtId="167" fontId="2" fillId="2" borderId="16" xfId="1" applyNumberFormat="1" applyFont="1" applyFill="1" applyBorder="1"/>
    <xf numFmtId="167" fontId="2" fillId="0" borderId="4" xfId="1" applyNumberFormat="1" applyFont="1" applyFill="1" applyBorder="1"/>
    <xf numFmtId="0" fontId="0" fillId="0" borderId="18" xfId="0" applyBorder="1"/>
    <xf numFmtId="0" fontId="0" fillId="2" borderId="1" xfId="0" applyFill="1" applyBorder="1"/>
    <xf numFmtId="40" fontId="0" fillId="0" borderId="0" xfId="1" applyNumberFormat="1" applyFont="1" applyFill="1" applyBorder="1"/>
    <xf numFmtId="165" fontId="2" fillId="0" borderId="0" xfId="0" applyNumberFormat="1" applyFont="1" applyAlignment="1">
      <alignment horizontal="center"/>
    </xf>
    <xf numFmtId="0" fontId="2" fillId="0" borderId="17" xfId="0" applyFont="1" applyBorder="1" applyAlignment="1">
      <alignment horizontal="left" vertical="top" wrapText="1"/>
    </xf>
    <xf numFmtId="0" fontId="2" fillId="0" borderId="1" xfId="0" applyFont="1" applyBorder="1" applyAlignment="1">
      <alignment horizontal="left" vertical="top" wrapText="1"/>
    </xf>
    <xf numFmtId="0" fontId="2" fillId="0" borderId="6" xfId="0" applyFont="1" applyBorder="1" applyAlignment="1">
      <alignment horizontal="left" vertical="top" wrapText="1"/>
    </xf>
    <xf numFmtId="0" fontId="2" fillId="0" borderId="0" xfId="0" applyFont="1" applyAlignment="1">
      <alignment horizontal="left" vertical="top" wrapText="1"/>
    </xf>
    <xf numFmtId="38" fontId="0" fillId="0" borderId="0" xfId="1" applyNumberFormat="1" applyFont="1" applyBorder="1" applyAlignment="1">
      <alignment vertical="top"/>
    </xf>
    <xf numFmtId="38" fontId="0" fillId="0" borderId="12" xfId="1" applyNumberFormat="1" applyFont="1" applyBorder="1" applyAlignment="1">
      <alignment vertical="top"/>
    </xf>
    <xf numFmtId="38" fontId="0" fillId="0" borderId="12" xfId="1" applyNumberFormat="1" applyFont="1" applyBorder="1"/>
    <xf numFmtId="38" fontId="0" fillId="0" borderId="0" xfId="1" applyNumberFormat="1" applyFont="1" applyBorder="1"/>
    <xf numFmtId="38" fontId="2" fillId="0" borderId="0" xfId="1" applyNumberFormat="1" applyFont="1"/>
    <xf numFmtId="38" fontId="2" fillId="0" borderId="0" xfId="1" applyNumberFormat="1" applyFont="1" applyBorder="1"/>
    <xf numFmtId="0" fontId="0" fillId="0" borderId="0" xfId="0" quotePrefix="1"/>
    <xf numFmtId="38" fontId="0" fillId="0" borderId="0" xfId="1" applyNumberFormat="1" applyFont="1" applyFill="1" applyAlignment="1">
      <alignment vertical="top"/>
    </xf>
    <xf numFmtId="38" fontId="2" fillId="2" borderId="1" xfId="1" applyNumberFormat="1" applyFont="1" applyFill="1" applyBorder="1" applyAlignment="1">
      <alignment vertical="top"/>
    </xf>
    <xf numFmtId="40" fontId="0" fillId="2" borderId="1" xfId="1" applyNumberFormat="1" applyFont="1" applyFill="1" applyBorder="1" applyAlignment="1">
      <alignment wrapText="1"/>
    </xf>
    <xf numFmtId="167" fontId="2" fillId="2" borderId="19" xfId="1" applyNumberFormat="1" applyFont="1" applyFill="1" applyBorder="1"/>
    <xf numFmtId="167" fontId="2" fillId="2" borderId="19" xfId="1" applyNumberFormat="1" applyFont="1" applyFill="1" applyBorder="1" applyAlignment="1">
      <alignment horizontal="right"/>
    </xf>
    <xf numFmtId="168" fontId="0" fillId="0" borderId="0" xfId="1" applyNumberFormat="1" applyFont="1" applyAlignment="1">
      <alignment horizontal="left"/>
    </xf>
    <xf numFmtId="165" fontId="0" fillId="0" borderId="2" xfId="0" applyNumberFormat="1" applyBorder="1" applyAlignment="1">
      <alignment horizontal="center"/>
    </xf>
    <xf numFmtId="165" fontId="0" fillId="0" borderId="0" xfId="0" applyNumberFormat="1" applyAlignment="1">
      <alignment horizontal="center"/>
    </xf>
    <xf numFmtId="0" fontId="7" fillId="0" borderId="3" xfId="0" applyFont="1" applyBorder="1" applyAlignment="1">
      <alignment vertical="top" wrapText="1"/>
    </xf>
    <xf numFmtId="0" fontId="6" fillId="0" borderId="3" xfId="0" applyFont="1" applyBorder="1" applyAlignment="1">
      <alignment horizontal="center"/>
    </xf>
    <xf numFmtId="38" fontId="0" fillId="2" borderId="3" xfId="1" applyNumberFormat="1" applyFont="1" applyFill="1" applyBorder="1" applyAlignment="1">
      <alignment vertical="top"/>
    </xf>
    <xf numFmtId="38" fontId="0" fillId="0" borderId="13" xfId="1" applyNumberFormat="1" applyFont="1" applyBorder="1"/>
    <xf numFmtId="38" fontId="2" fillId="2" borderId="16" xfId="1" applyNumberFormat="1" applyFont="1" applyFill="1" applyBorder="1" applyAlignment="1">
      <alignment vertical="top"/>
    </xf>
    <xf numFmtId="38" fontId="0" fillId="0" borderId="3" xfId="1" applyNumberFormat="1" applyFont="1" applyBorder="1"/>
    <xf numFmtId="14" fontId="2" fillId="0" borderId="3" xfId="0" applyNumberFormat="1" applyFont="1" applyBorder="1" applyAlignment="1">
      <alignment horizontal="center"/>
    </xf>
    <xf numFmtId="167" fontId="2" fillId="2" borderId="6" xfId="1" applyNumberFormat="1" applyFont="1" applyFill="1" applyBorder="1"/>
    <xf numFmtId="167" fontId="2" fillId="2" borderId="6" xfId="1" applyNumberFormat="1" applyFont="1" applyFill="1" applyBorder="1" applyAlignment="1">
      <alignment horizontal="right"/>
    </xf>
    <xf numFmtId="169" fontId="0" fillId="2" borderId="3" xfId="1" applyNumberFormat="1" applyFont="1" applyFill="1" applyBorder="1" applyAlignment="1">
      <alignment vertical="top"/>
    </xf>
    <xf numFmtId="169" fontId="0" fillId="0" borderId="0" xfId="1" applyNumberFormat="1" applyFont="1" applyFill="1" applyAlignment="1">
      <alignment vertical="top"/>
    </xf>
    <xf numFmtId="38" fontId="0" fillId="0" borderId="0" xfId="0" applyNumberFormat="1" applyAlignment="1">
      <alignment vertical="top" wrapText="1"/>
    </xf>
    <xf numFmtId="0" fontId="6" fillId="0" borderId="0" xfId="0" applyFont="1" applyAlignment="1">
      <alignment vertical="top"/>
    </xf>
    <xf numFmtId="38" fontId="6" fillId="0" borderId="0" xfId="1" applyNumberFormat="1" applyFont="1" applyFill="1" applyAlignment="1">
      <alignment vertical="top"/>
    </xf>
    <xf numFmtId="0" fontId="6" fillId="0" borderId="0" xfId="0" applyFont="1" applyAlignment="1">
      <alignment vertical="top" wrapText="1"/>
    </xf>
    <xf numFmtId="169" fontId="0" fillId="0" borderId="0" xfId="1" applyNumberFormat="1" applyFont="1" applyAlignment="1">
      <alignment vertical="top"/>
    </xf>
    <xf numFmtId="169" fontId="0" fillId="0" borderId="12" xfId="1" applyNumberFormat="1" applyFont="1" applyBorder="1" applyAlignment="1">
      <alignment vertical="top" wrapText="1"/>
    </xf>
    <xf numFmtId="169" fontId="0" fillId="0" borderId="0" xfId="0" applyNumberFormat="1"/>
    <xf numFmtId="43" fontId="0" fillId="0" borderId="0" xfId="1" applyFont="1" applyAlignment="1">
      <alignment vertical="top"/>
    </xf>
    <xf numFmtId="0" fontId="0" fillId="0" borderId="0" xfId="0" applyAlignment="1">
      <alignment wrapText="1"/>
    </xf>
    <xf numFmtId="169" fontId="4" fillId="0" borderId="0" xfId="1" applyNumberFormat="1" applyFont="1" applyFill="1" applyAlignment="1">
      <alignment vertical="top"/>
    </xf>
    <xf numFmtId="0" fontId="0" fillId="0" borderId="0" xfId="0" applyAlignment="1">
      <alignment vertical="top" wrapText="1"/>
    </xf>
    <xf numFmtId="170" fontId="0" fillId="0" borderId="0" xfId="1" applyNumberFormat="1" applyFont="1" applyAlignment="1">
      <alignment horizontal="left" vertical="top"/>
    </xf>
    <xf numFmtId="171" fontId="0" fillId="0" borderId="0" xfId="0" applyNumberFormat="1"/>
    <xf numFmtId="172" fontId="0" fillId="0" borderId="0" xfId="1" applyNumberFormat="1" applyFont="1" applyAlignment="1">
      <alignment horizontal="left" vertical="top"/>
    </xf>
    <xf numFmtId="38" fontId="0" fillId="0" borderId="12" xfId="1" applyNumberFormat="1" applyFont="1" applyFill="1" applyBorder="1" applyAlignment="1">
      <alignment vertical="top"/>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C4174-E174-3347-B7A4-CF744E1B88AE}">
  <sheetPr>
    <pageSetUpPr fitToPage="1"/>
  </sheetPr>
  <dimension ref="A1:N99"/>
  <sheetViews>
    <sheetView tabSelected="1" workbookViewId="0"/>
  </sheetViews>
  <sheetFormatPr baseColWidth="10" defaultColWidth="8.83203125" defaultRowHeight="16" x14ac:dyDescent="0.2"/>
  <cols>
    <col min="1" max="1" width="39.6640625" bestFit="1" customWidth="1"/>
    <col min="2" max="2" width="12.6640625" customWidth="1"/>
    <col min="3" max="3" width="1.1640625" customWidth="1"/>
    <col min="4" max="7" width="12.6640625" customWidth="1"/>
    <col min="8" max="8" width="80.6640625" customWidth="1"/>
    <col min="9" max="9" width="20.5" bestFit="1" customWidth="1"/>
    <col min="10" max="14" width="10.83203125" customWidth="1"/>
  </cols>
  <sheetData>
    <row r="1" spans="1:8" x14ac:dyDescent="0.2">
      <c r="A1" s="1" t="s">
        <v>0</v>
      </c>
      <c r="B1" s="1" t="s">
        <v>57</v>
      </c>
      <c r="C1" s="1"/>
      <c r="E1" s="1"/>
      <c r="F1" s="1"/>
      <c r="G1" s="1"/>
      <c r="H1" s="1"/>
    </row>
    <row r="2" spans="1:8" x14ac:dyDescent="0.2">
      <c r="A2" s="2"/>
      <c r="B2" s="2"/>
      <c r="C2" s="2"/>
    </row>
    <row r="3" spans="1:8" x14ac:dyDescent="0.2">
      <c r="A3" s="2" t="s">
        <v>1</v>
      </c>
      <c r="B3" s="3" t="s">
        <v>2</v>
      </c>
      <c r="C3" s="2"/>
      <c r="D3" s="3" t="s">
        <v>2</v>
      </c>
      <c r="E3" s="3" t="s">
        <v>2</v>
      </c>
      <c r="F3" s="3" t="s">
        <v>2</v>
      </c>
      <c r="G3" s="3" t="s">
        <v>2</v>
      </c>
      <c r="H3" s="4"/>
    </row>
    <row r="4" spans="1:8" x14ac:dyDescent="0.2">
      <c r="A4" s="2"/>
      <c r="B4" s="3"/>
      <c r="C4" s="2"/>
      <c r="D4" s="3"/>
      <c r="E4" s="3"/>
      <c r="F4" s="3"/>
      <c r="G4" s="3"/>
      <c r="H4" s="4"/>
    </row>
    <row r="5" spans="1:8" x14ac:dyDescent="0.2">
      <c r="A5" s="2" t="s">
        <v>3</v>
      </c>
      <c r="B5" s="5" t="s">
        <v>4</v>
      </c>
      <c r="C5" s="2"/>
      <c r="D5" s="5" t="s">
        <v>4</v>
      </c>
      <c r="E5" s="5" t="s">
        <v>4</v>
      </c>
      <c r="F5" s="5" t="s">
        <v>4</v>
      </c>
      <c r="G5" s="5" t="s">
        <v>4</v>
      </c>
    </row>
    <row r="6" spans="1:8" x14ac:dyDescent="0.2">
      <c r="A6" s="2"/>
      <c r="B6" s="2"/>
      <c r="C6" s="2"/>
      <c r="D6" s="6"/>
      <c r="E6" s="6"/>
      <c r="F6" s="6"/>
      <c r="G6" s="6"/>
    </row>
    <row r="7" spans="1:8" x14ac:dyDescent="0.2">
      <c r="A7" s="7" t="s">
        <v>5</v>
      </c>
      <c r="B7" s="7"/>
      <c r="C7" s="7"/>
      <c r="D7" s="8"/>
      <c r="E7" s="8"/>
      <c r="F7" s="8"/>
      <c r="G7" s="8"/>
      <c r="H7" s="9"/>
    </row>
    <row r="8" spans="1:8" x14ac:dyDescent="0.2">
      <c r="A8" s="2" t="s">
        <v>6</v>
      </c>
      <c r="B8" s="2"/>
      <c r="C8" s="2"/>
      <c r="D8" s="10"/>
      <c r="E8" s="10"/>
      <c r="F8" s="10"/>
      <c r="G8" s="10"/>
      <c r="H8" s="11"/>
    </row>
    <row r="9" spans="1:8" x14ac:dyDescent="0.2">
      <c r="A9" s="12">
        <v>44938</v>
      </c>
      <c r="B9" s="12"/>
      <c r="C9" s="12"/>
      <c r="D9" s="10"/>
      <c r="E9" s="10"/>
      <c r="F9" s="10"/>
      <c r="G9" s="10"/>
      <c r="H9" s="11"/>
    </row>
    <row r="10" spans="1:8" x14ac:dyDescent="0.2">
      <c r="A10" s="13"/>
      <c r="B10" s="13"/>
      <c r="C10" s="13"/>
      <c r="D10" s="10"/>
      <c r="E10" s="10"/>
      <c r="F10" s="10"/>
      <c r="G10" s="10"/>
      <c r="H10" s="11"/>
    </row>
    <row r="11" spans="1:8" x14ac:dyDescent="0.2">
      <c r="A11" s="13"/>
      <c r="B11" s="13"/>
      <c r="C11" s="13"/>
      <c r="D11" s="10"/>
      <c r="E11" s="10"/>
      <c r="F11" s="10"/>
      <c r="G11" s="10"/>
      <c r="H11" s="11"/>
    </row>
    <row r="12" spans="1:8" ht="136" x14ac:dyDescent="0.2">
      <c r="A12" s="14" t="s">
        <v>7</v>
      </c>
      <c r="B12" s="15">
        <v>22350</v>
      </c>
      <c r="C12" s="15"/>
      <c r="D12" s="15"/>
      <c r="E12" s="15"/>
      <c r="F12" s="15"/>
      <c r="G12" s="15"/>
      <c r="H12" s="16" t="s">
        <v>8</v>
      </c>
    </row>
    <row r="13" spans="1:8" x14ac:dyDescent="0.2">
      <c r="A13" s="14"/>
      <c r="B13" s="15"/>
      <c r="C13" s="15"/>
      <c r="D13" s="15"/>
      <c r="E13" s="15"/>
      <c r="F13" s="15"/>
      <c r="G13" s="15"/>
      <c r="H13" s="16"/>
    </row>
    <row r="14" spans="1:8" x14ac:dyDescent="0.2">
      <c r="A14" s="14"/>
      <c r="B14" s="15"/>
      <c r="C14" s="15"/>
      <c r="D14" s="15"/>
      <c r="E14" s="15"/>
      <c r="F14" s="15"/>
      <c r="G14" s="15"/>
      <c r="H14" s="16"/>
    </row>
    <row r="15" spans="1:8" x14ac:dyDescent="0.2">
      <c r="A15" s="17" t="s">
        <v>9</v>
      </c>
      <c r="B15" s="15"/>
      <c r="C15" s="15"/>
      <c r="D15" s="15"/>
      <c r="E15" s="15"/>
      <c r="F15" s="15"/>
      <c r="G15" s="15"/>
      <c r="H15" s="16"/>
    </row>
    <row r="16" spans="1:8" x14ac:dyDescent="0.2">
      <c r="A16" s="14"/>
      <c r="B16" s="15"/>
      <c r="C16" s="15"/>
      <c r="D16" s="15"/>
      <c r="E16" s="15"/>
      <c r="F16" s="15"/>
      <c r="G16" s="15"/>
      <c r="H16" s="16"/>
    </row>
    <row r="17" spans="1:8" ht="17" x14ac:dyDescent="0.2">
      <c r="A17" s="14" t="s">
        <v>10</v>
      </c>
      <c r="B17" s="15">
        <f>-B92</f>
        <v>-2350</v>
      </c>
      <c r="C17" s="15"/>
      <c r="D17" s="15"/>
      <c r="E17" s="15"/>
      <c r="F17" s="15"/>
      <c r="G17" s="15"/>
      <c r="H17" s="16" t="s">
        <v>11</v>
      </c>
    </row>
    <row r="18" spans="1:8" x14ac:dyDescent="0.2">
      <c r="A18" s="14"/>
      <c r="B18" s="15"/>
      <c r="C18" s="15"/>
      <c r="D18" s="15"/>
      <c r="E18" s="15"/>
      <c r="F18" s="15"/>
      <c r="G18" s="15"/>
      <c r="H18" s="16"/>
    </row>
    <row r="19" spans="1:8" x14ac:dyDescent="0.2">
      <c r="A19" s="4"/>
      <c r="B19" s="10"/>
      <c r="C19" s="10"/>
      <c r="D19" s="10"/>
      <c r="E19" s="10"/>
      <c r="F19" s="10"/>
      <c r="G19" s="10"/>
    </row>
    <row r="20" spans="1:8" x14ac:dyDescent="0.2">
      <c r="A20" s="18" t="s">
        <v>12</v>
      </c>
      <c r="B20" s="19">
        <f>B12-B92</f>
        <v>20000</v>
      </c>
      <c r="C20" s="19"/>
      <c r="D20" s="19"/>
      <c r="E20" s="19"/>
      <c r="F20" s="19"/>
      <c r="G20" s="19"/>
      <c r="H20" s="20"/>
    </row>
    <row r="21" spans="1:8" x14ac:dyDescent="0.2">
      <c r="A21" s="2"/>
      <c r="B21" s="2"/>
      <c r="C21" s="2"/>
    </row>
    <row r="22" spans="1:8" x14ac:dyDescent="0.2">
      <c r="A22" s="2"/>
      <c r="B22" s="2"/>
      <c r="C22" s="2"/>
    </row>
    <row r="23" spans="1:8" x14ac:dyDescent="0.2">
      <c r="A23" s="7" t="s">
        <v>13</v>
      </c>
      <c r="B23" s="7"/>
      <c r="C23" s="7"/>
      <c r="D23" s="7"/>
      <c r="E23" s="7"/>
      <c r="F23" s="7"/>
      <c r="G23" s="7"/>
      <c r="H23" s="21"/>
    </row>
    <row r="24" spans="1:8" ht="17" thickBot="1" x14ac:dyDescent="0.25">
      <c r="A24" s="22"/>
      <c r="B24" s="22"/>
      <c r="C24" s="22"/>
      <c r="D24" s="22"/>
      <c r="E24" s="22"/>
      <c r="F24" s="22"/>
      <c r="G24" s="22"/>
      <c r="H24" s="23"/>
    </row>
    <row r="25" spans="1:8" x14ac:dyDescent="0.2">
      <c r="B25" s="24"/>
      <c r="C25" s="2"/>
      <c r="D25" s="3"/>
      <c r="E25" s="3"/>
      <c r="F25" s="3"/>
      <c r="G25" s="3"/>
      <c r="H25" s="25"/>
    </row>
    <row r="26" spans="1:8" x14ac:dyDescent="0.2">
      <c r="A26" s="2" t="s">
        <v>14</v>
      </c>
      <c r="B26" s="26">
        <v>45657</v>
      </c>
      <c r="C26" s="27"/>
      <c r="D26" s="28">
        <v>44561</v>
      </c>
      <c r="E26" s="29"/>
      <c r="F26" s="29"/>
      <c r="G26" s="30"/>
      <c r="H26" s="31"/>
    </row>
    <row r="27" spans="1:8" x14ac:dyDescent="0.2">
      <c r="A27" s="13"/>
      <c r="B27" s="32"/>
      <c r="C27" s="13"/>
      <c r="D27" s="33"/>
      <c r="E27" s="33"/>
      <c r="F27" s="33"/>
      <c r="G27" s="33"/>
      <c r="H27" s="31"/>
    </row>
    <row r="28" spans="1:8" x14ac:dyDescent="0.2">
      <c r="A28" s="2" t="s">
        <v>15</v>
      </c>
      <c r="B28" s="34"/>
      <c r="C28" s="2"/>
      <c r="D28" s="31"/>
      <c r="E28" s="31"/>
      <c r="F28" s="31"/>
      <c r="G28" s="31"/>
      <c r="H28" s="31"/>
    </row>
    <row r="29" spans="1:8" x14ac:dyDescent="0.2">
      <c r="A29" s="2"/>
      <c r="B29" s="34"/>
      <c r="C29" s="2"/>
      <c r="D29" s="31"/>
      <c r="E29" s="31"/>
      <c r="F29" s="31"/>
      <c r="G29" s="31"/>
      <c r="H29" s="31"/>
    </row>
    <row r="30" spans="1:8" ht="78" customHeight="1" x14ac:dyDescent="0.2">
      <c r="A30" s="2"/>
      <c r="B30" s="35" t="s">
        <v>16</v>
      </c>
      <c r="C30" s="1"/>
      <c r="D30" s="36" t="s">
        <v>16</v>
      </c>
      <c r="E30" s="37" t="s">
        <v>17</v>
      </c>
      <c r="F30" s="37" t="s">
        <v>18</v>
      </c>
      <c r="G30" s="38" t="s">
        <v>19</v>
      </c>
      <c r="H30" s="31"/>
    </row>
    <row r="31" spans="1:8" x14ac:dyDescent="0.2">
      <c r="A31" s="2"/>
      <c r="B31" s="34"/>
      <c r="C31" s="2"/>
      <c r="D31" s="39"/>
      <c r="E31" s="40"/>
      <c r="F31" s="40"/>
      <c r="G31" s="41"/>
      <c r="H31" s="31"/>
    </row>
    <row r="32" spans="1:8" ht="78" x14ac:dyDescent="0.2">
      <c r="A32" s="1" t="s">
        <v>20</v>
      </c>
      <c r="B32" s="42"/>
      <c r="C32" s="1"/>
      <c r="D32" s="39"/>
      <c r="E32" s="43" t="s">
        <v>21</v>
      </c>
      <c r="F32" s="43" t="s">
        <v>22</v>
      </c>
      <c r="G32" s="44" t="s">
        <v>23</v>
      </c>
      <c r="H32" s="31"/>
    </row>
    <row r="33" spans="1:8" x14ac:dyDescent="0.2">
      <c r="A33" s="2"/>
      <c r="B33" s="34"/>
      <c r="C33" s="2"/>
      <c r="D33" s="39"/>
      <c r="E33" s="40"/>
      <c r="F33" s="40"/>
      <c r="G33" s="41"/>
      <c r="H33" s="31"/>
    </row>
    <row r="34" spans="1:8" x14ac:dyDescent="0.2">
      <c r="A34" s="45"/>
      <c r="B34" s="46"/>
      <c r="C34" s="45"/>
      <c r="D34" s="39"/>
      <c r="E34" s="40"/>
      <c r="F34" s="40"/>
      <c r="G34" s="41"/>
      <c r="H34" s="45"/>
    </row>
    <row r="35" spans="1:8" x14ac:dyDescent="0.2">
      <c r="A35" s="13"/>
      <c r="B35" s="32"/>
      <c r="C35" s="13"/>
      <c r="D35" s="39"/>
      <c r="E35" s="40"/>
      <c r="F35" s="40"/>
      <c r="G35" s="41"/>
      <c r="H35" s="31"/>
    </row>
    <row r="36" spans="1:8" x14ac:dyDescent="0.2">
      <c r="A36" s="14" t="s">
        <v>24</v>
      </c>
      <c r="B36" s="47"/>
      <c r="C36" s="14"/>
      <c r="D36" s="48">
        <f>E36+F36+G36</f>
        <v>11369</v>
      </c>
      <c r="E36" s="49">
        <v>4674</v>
      </c>
      <c r="F36" s="49">
        <v>4855</v>
      </c>
      <c r="G36" s="50">
        <v>1840</v>
      </c>
      <c r="H36" s="16"/>
    </row>
    <row r="37" spans="1:8" x14ac:dyDescent="0.2">
      <c r="A37" s="14" t="s">
        <v>25</v>
      </c>
      <c r="B37" s="47"/>
      <c r="C37" s="14"/>
      <c r="D37" s="48"/>
      <c r="E37" s="49"/>
      <c r="F37" s="49"/>
      <c r="G37" s="50"/>
      <c r="H37" s="16"/>
    </row>
    <row r="38" spans="1:8" x14ac:dyDescent="0.2">
      <c r="A38" s="1" t="s">
        <v>26</v>
      </c>
      <c r="B38" s="42"/>
      <c r="C38" s="1"/>
      <c r="D38" s="48">
        <f>E38+F38+G38</f>
        <v>2100</v>
      </c>
      <c r="E38" s="49">
        <v>708</v>
      </c>
      <c r="F38" s="49">
        <v>631</v>
      </c>
      <c r="G38" s="50">
        <v>761</v>
      </c>
      <c r="H38" s="16"/>
    </row>
    <row r="39" spans="1:8" x14ac:dyDescent="0.2">
      <c r="A39" s="14"/>
      <c r="B39" s="47"/>
      <c r="C39" s="14"/>
      <c r="D39" s="48"/>
      <c r="E39" s="49"/>
      <c r="F39" s="49"/>
      <c r="G39" s="50"/>
      <c r="H39" s="11"/>
    </row>
    <row r="40" spans="1:8" x14ac:dyDescent="0.2">
      <c r="A40" s="1" t="s">
        <v>27</v>
      </c>
      <c r="B40" s="42"/>
      <c r="C40" s="1"/>
      <c r="D40" s="48"/>
      <c r="E40" s="49"/>
      <c r="F40" s="49"/>
      <c r="G40" s="50"/>
      <c r="H40" s="11"/>
    </row>
    <row r="41" spans="1:8" x14ac:dyDescent="0.2">
      <c r="A41" s="14"/>
      <c r="B41" s="47"/>
      <c r="C41" s="14"/>
      <c r="D41" s="48"/>
      <c r="E41" s="49"/>
      <c r="F41" s="49"/>
      <c r="G41" s="50"/>
      <c r="H41" s="11"/>
    </row>
    <row r="42" spans="1:8" x14ac:dyDescent="0.2">
      <c r="A42" s="14" t="s">
        <v>28</v>
      </c>
      <c r="B42" s="47"/>
      <c r="C42" s="14"/>
      <c r="D42" s="48"/>
      <c r="E42" s="49"/>
      <c r="F42" s="49"/>
      <c r="G42" s="50"/>
      <c r="H42" s="16"/>
    </row>
    <row r="43" spans="1:8" x14ac:dyDescent="0.2">
      <c r="A43" s="14" t="s">
        <v>29</v>
      </c>
      <c r="B43" s="47"/>
      <c r="C43" s="14"/>
      <c r="D43" s="48"/>
      <c r="E43" s="49"/>
      <c r="F43" s="49"/>
      <c r="G43" s="50"/>
      <c r="H43" s="11"/>
    </row>
    <row r="44" spans="1:8" x14ac:dyDescent="0.2">
      <c r="A44" s="14"/>
      <c r="B44" s="47"/>
      <c r="C44" s="14"/>
      <c r="D44" s="48"/>
      <c r="E44" s="49"/>
      <c r="F44" s="49"/>
      <c r="G44" s="50"/>
      <c r="H44" s="11"/>
    </row>
    <row r="45" spans="1:8" x14ac:dyDescent="0.2">
      <c r="A45" s="14" t="s">
        <v>30</v>
      </c>
      <c r="B45" s="47"/>
      <c r="C45" s="14"/>
      <c r="D45" s="48"/>
      <c r="E45" s="49"/>
      <c r="F45" s="49"/>
      <c r="G45" s="50"/>
      <c r="H45" s="11"/>
    </row>
    <row r="46" spans="1:8" x14ac:dyDescent="0.2">
      <c r="A46" s="14" t="s">
        <v>31</v>
      </c>
      <c r="B46" s="47"/>
      <c r="C46" s="14"/>
      <c r="D46" s="48"/>
      <c r="E46" s="49"/>
      <c r="F46" s="49"/>
      <c r="G46" s="50"/>
      <c r="H46" s="16"/>
    </row>
    <row r="47" spans="1:8" x14ac:dyDescent="0.2">
      <c r="A47" s="14" t="s">
        <v>32</v>
      </c>
      <c r="B47" s="47"/>
      <c r="C47" s="14"/>
      <c r="D47" s="48"/>
      <c r="E47" s="49"/>
      <c r="F47" s="49"/>
      <c r="G47" s="50"/>
      <c r="H47" s="11"/>
    </row>
    <row r="48" spans="1:8" x14ac:dyDescent="0.2">
      <c r="A48" s="14" t="s">
        <v>33</v>
      </c>
      <c r="B48" s="47"/>
      <c r="C48" s="14"/>
      <c r="D48" s="48"/>
      <c r="E48" s="49"/>
      <c r="F48" s="49"/>
      <c r="G48" s="50"/>
      <c r="H48" s="11"/>
    </row>
    <row r="49" spans="1:8" x14ac:dyDescent="0.2">
      <c r="A49" s="14"/>
      <c r="B49" s="47"/>
      <c r="C49" s="14"/>
      <c r="D49" s="48"/>
      <c r="E49" s="49"/>
      <c r="F49" s="49"/>
      <c r="G49" s="50"/>
      <c r="H49" s="11"/>
    </row>
    <row r="50" spans="1:8" x14ac:dyDescent="0.2">
      <c r="A50" s="14" t="s">
        <v>34</v>
      </c>
      <c r="B50" s="47"/>
      <c r="C50" s="14"/>
      <c r="D50" s="48"/>
      <c r="E50" s="49"/>
      <c r="F50" s="49"/>
      <c r="G50" s="50"/>
      <c r="H50" s="16"/>
    </row>
    <row r="51" spans="1:8" x14ac:dyDescent="0.2">
      <c r="A51" s="14" t="s">
        <v>35</v>
      </c>
      <c r="B51" s="47"/>
      <c r="C51" s="14"/>
      <c r="D51" s="48"/>
      <c r="E51" s="49"/>
      <c r="F51" s="49"/>
      <c r="G51" s="50"/>
      <c r="H51" s="11"/>
    </row>
    <row r="52" spans="1:8" x14ac:dyDescent="0.2">
      <c r="A52" s="14" t="s">
        <v>36</v>
      </c>
      <c r="B52" s="47"/>
      <c r="C52" s="14"/>
      <c r="D52" s="48"/>
      <c r="E52" s="49"/>
      <c r="F52" s="49"/>
      <c r="G52" s="50"/>
      <c r="H52" s="16"/>
    </row>
    <row r="53" spans="1:8" x14ac:dyDescent="0.2">
      <c r="A53" s="14" t="s">
        <v>37</v>
      </c>
      <c r="B53" s="47"/>
      <c r="C53" s="14"/>
      <c r="D53" s="48"/>
      <c r="E53" s="49"/>
      <c r="F53" s="49"/>
      <c r="G53" s="50"/>
      <c r="H53" s="16"/>
    </row>
    <row r="54" spans="1:8" x14ac:dyDescent="0.2">
      <c r="A54" s="14"/>
      <c r="B54" s="47"/>
      <c r="C54" s="14"/>
      <c r="D54" s="48"/>
      <c r="E54" s="49"/>
      <c r="F54" s="49"/>
      <c r="G54" s="50"/>
      <c r="H54" s="11"/>
    </row>
    <row r="55" spans="1:8" x14ac:dyDescent="0.2">
      <c r="A55" s="14" t="s">
        <v>38</v>
      </c>
      <c r="B55" s="47"/>
      <c r="C55" s="14"/>
      <c r="D55" s="48">
        <f>E55+F55+G55</f>
        <v>49</v>
      </c>
      <c r="E55" s="49">
        <v>23</v>
      </c>
      <c r="F55" s="49">
        <v>24</v>
      </c>
      <c r="G55" s="50">
        <v>2</v>
      </c>
      <c r="H55" s="16"/>
    </row>
    <row r="56" spans="1:8" x14ac:dyDescent="0.2">
      <c r="A56" s="14"/>
      <c r="B56" s="47"/>
      <c r="C56" s="14"/>
      <c r="D56" s="48"/>
      <c r="E56" s="49"/>
      <c r="F56" s="49"/>
      <c r="G56" s="50"/>
      <c r="H56" s="11"/>
    </row>
    <row r="57" spans="1:8" x14ac:dyDescent="0.2">
      <c r="A57" s="14" t="s">
        <v>39</v>
      </c>
      <c r="B57" s="47"/>
      <c r="C57" s="14"/>
      <c r="D57" s="48">
        <f>SUM(D42:D55)</f>
        <v>49</v>
      </c>
      <c r="E57" s="49">
        <f>SUM(E42:E55)</f>
        <v>23</v>
      </c>
      <c r="F57" s="49">
        <f t="shared" ref="F57:G57" si="0">SUM(F42:F55)</f>
        <v>24</v>
      </c>
      <c r="G57" s="50">
        <f t="shared" si="0"/>
        <v>2</v>
      </c>
      <c r="H57" s="11"/>
    </row>
    <row r="58" spans="1:8" x14ac:dyDescent="0.2">
      <c r="A58" s="51"/>
      <c r="B58" s="52"/>
      <c r="D58" s="53"/>
      <c r="E58" s="54"/>
      <c r="F58" s="54"/>
      <c r="G58" s="55"/>
      <c r="H58" s="56"/>
    </row>
    <row r="59" spans="1:8" ht="68" x14ac:dyDescent="0.2">
      <c r="A59" s="57" t="s">
        <v>13</v>
      </c>
      <c r="B59" s="58">
        <v>2850</v>
      </c>
      <c r="C59" s="59"/>
      <c r="D59" s="60">
        <f>D38+D57</f>
        <v>2149</v>
      </c>
      <c r="E59" s="61">
        <f>E38+E57</f>
        <v>731</v>
      </c>
      <c r="F59" s="61">
        <f t="shared" ref="F59:G59" si="1">F38+F57</f>
        <v>655</v>
      </c>
      <c r="G59" s="62">
        <f t="shared" si="1"/>
        <v>763</v>
      </c>
      <c r="H59" s="63" t="s">
        <v>40</v>
      </c>
    </row>
    <row r="60" spans="1:8" x14ac:dyDescent="0.2">
      <c r="B60" s="64"/>
      <c r="D60" s="53"/>
      <c r="E60" s="54"/>
      <c r="F60" s="54"/>
      <c r="G60" s="55"/>
      <c r="H60" s="11"/>
    </row>
    <row r="61" spans="1:8" x14ac:dyDescent="0.2">
      <c r="B61" s="64"/>
      <c r="D61" s="3"/>
      <c r="E61" s="3"/>
      <c r="F61" s="3"/>
      <c r="G61" s="3"/>
      <c r="H61" s="10"/>
    </row>
    <row r="62" spans="1:8" x14ac:dyDescent="0.2">
      <c r="A62" s="65" t="s">
        <v>41</v>
      </c>
      <c r="B62" s="66" t="s">
        <v>42</v>
      </c>
      <c r="C62" s="67"/>
      <c r="D62" s="68"/>
      <c r="E62" s="68"/>
      <c r="F62" s="68"/>
      <c r="G62" s="68"/>
      <c r="H62" s="10"/>
    </row>
    <row r="63" spans="1:8" x14ac:dyDescent="0.2">
      <c r="A63" s="65" t="s">
        <v>43</v>
      </c>
      <c r="B63" s="66" t="s">
        <v>42</v>
      </c>
      <c r="C63" s="67"/>
      <c r="D63" s="68"/>
      <c r="E63" s="68"/>
      <c r="F63" s="68"/>
      <c r="G63" s="68"/>
      <c r="H63" s="10"/>
    </row>
    <row r="64" spans="1:8" x14ac:dyDescent="0.2">
      <c r="A64" s="65" t="s">
        <v>44</v>
      </c>
      <c r="B64" s="69">
        <f>ROUND((B20/B59),1)</f>
        <v>7</v>
      </c>
      <c r="C64" s="70"/>
      <c r="D64" s="68"/>
      <c r="E64" s="68"/>
      <c r="F64" s="68"/>
      <c r="G64" s="68"/>
      <c r="H64" s="10"/>
    </row>
    <row r="65" spans="1:8" ht="17" thickBot="1" x14ac:dyDescent="0.25">
      <c r="B65" s="71"/>
    </row>
    <row r="67" spans="1:8" x14ac:dyDescent="0.2">
      <c r="A67" s="7" t="s">
        <v>45</v>
      </c>
      <c r="B67" s="7"/>
      <c r="C67" s="7"/>
      <c r="D67" s="8"/>
      <c r="E67" s="8"/>
      <c r="F67" s="8"/>
      <c r="G67" s="8"/>
      <c r="H67" s="9"/>
    </row>
    <row r="68" spans="1:8" x14ac:dyDescent="0.2">
      <c r="H68" s="10"/>
    </row>
    <row r="69" spans="1:8" x14ac:dyDescent="0.2">
      <c r="A69" s="14" t="s">
        <v>46</v>
      </c>
      <c r="B69" s="14"/>
      <c r="C69" s="14"/>
    </row>
    <row r="70" spans="1:8" x14ac:dyDescent="0.2">
      <c r="A70" s="14" t="s">
        <v>22</v>
      </c>
      <c r="B70" s="14"/>
      <c r="C70" s="14"/>
    </row>
    <row r="71" spans="1:8" x14ac:dyDescent="0.2">
      <c r="A71" t="s">
        <v>23</v>
      </c>
    </row>
    <row r="72" spans="1:8" x14ac:dyDescent="0.2">
      <c r="A72" s="14" t="s">
        <v>21</v>
      </c>
    </row>
    <row r="73" spans="1:8" x14ac:dyDescent="0.2">
      <c r="A73" s="14" t="s">
        <v>47</v>
      </c>
    </row>
    <row r="74" spans="1:8" x14ac:dyDescent="0.2">
      <c r="A74" t="s">
        <v>48</v>
      </c>
      <c r="H74" s="11"/>
    </row>
    <row r="75" spans="1:8" x14ac:dyDescent="0.2">
      <c r="A75" t="s">
        <v>49</v>
      </c>
      <c r="H75" s="11"/>
    </row>
    <row r="76" spans="1:8" x14ac:dyDescent="0.2">
      <c r="A76" t="s">
        <v>50</v>
      </c>
      <c r="H76" s="11"/>
    </row>
    <row r="77" spans="1:8" x14ac:dyDescent="0.2">
      <c r="H77" s="11"/>
    </row>
    <row r="78" spans="1:8" x14ac:dyDescent="0.2">
      <c r="A78" s="72"/>
      <c r="B78" s="72"/>
      <c r="C78" s="72"/>
      <c r="D78" s="72"/>
      <c r="E78" s="72"/>
      <c r="F78" s="72"/>
      <c r="G78" s="72"/>
      <c r="H78" s="9"/>
    </row>
    <row r="79" spans="1:8" x14ac:dyDescent="0.2">
      <c r="H79" s="73"/>
    </row>
    <row r="80" spans="1:8" x14ac:dyDescent="0.2">
      <c r="H80" s="73"/>
    </row>
    <row r="81" spans="1:8" x14ac:dyDescent="0.2">
      <c r="B81" s="3" t="s">
        <v>2</v>
      </c>
      <c r="C81" s="3"/>
      <c r="D81" s="3" t="s">
        <v>2</v>
      </c>
      <c r="E81" s="3" t="s">
        <v>2</v>
      </c>
      <c r="G81" s="3"/>
    </row>
    <row r="82" spans="1:8" x14ac:dyDescent="0.2">
      <c r="B82" s="3"/>
      <c r="C82" s="3"/>
      <c r="D82" s="3"/>
      <c r="E82" s="3"/>
      <c r="G82" s="3"/>
    </row>
    <row r="83" spans="1:8" x14ac:dyDescent="0.2">
      <c r="B83" s="5" t="s">
        <v>4</v>
      </c>
      <c r="C83" s="5"/>
      <c r="D83" s="5" t="s">
        <v>4</v>
      </c>
      <c r="E83" s="5" t="s">
        <v>4</v>
      </c>
      <c r="G83" s="5"/>
    </row>
    <row r="84" spans="1:8" x14ac:dyDescent="0.2">
      <c r="B84" s="5"/>
      <c r="C84" s="5"/>
      <c r="D84" s="5"/>
      <c r="E84" s="5"/>
      <c r="G84" s="5"/>
    </row>
    <row r="85" spans="1:8" x14ac:dyDescent="0.2">
      <c r="B85" s="74">
        <v>44938</v>
      </c>
      <c r="C85" s="74"/>
      <c r="D85" s="74">
        <v>44938</v>
      </c>
      <c r="E85" s="74">
        <v>44938</v>
      </c>
      <c r="G85" s="74"/>
    </row>
    <row r="86" spans="1:8" x14ac:dyDescent="0.2">
      <c r="A86" s="2" t="s">
        <v>15</v>
      </c>
      <c r="B86" s="5"/>
      <c r="C86" s="5"/>
      <c r="D86" s="5"/>
      <c r="E86" s="5"/>
      <c r="G86" s="5"/>
    </row>
    <row r="87" spans="1:8" ht="48" x14ac:dyDescent="0.2">
      <c r="A87" s="2"/>
      <c r="B87" s="75" t="s">
        <v>16</v>
      </c>
      <c r="C87" s="76"/>
      <c r="D87" s="76" t="s">
        <v>17</v>
      </c>
      <c r="E87" s="77" t="s">
        <v>51</v>
      </c>
      <c r="G87" s="78"/>
    </row>
    <row r="89" spans="1:8" x14ac:dyDescent="0.2">
      <c r="A89" s="14" t="s">
        <v>52</v>
      </c>
      <c r="B89" s="15">
        <f>D89+E89+G89</f>
        <v>2424</v>
      </c>
      <c r="C89" s="15"/>
      <c r="D89" s="15">
        <v>986</v>
      </c>
      <c r="E89" s="15">
        <v>1438</v>
      </c>
      <c r="G89" s="79"/>
      <c r="H89" t="s">
        <v>11</v>
      </c>
    </row>
    <row r="90" spans="1:8" x14ac:dyDescent="0.2">
      <c r="A90" s="14" t="s">
        <v>53</v>
      </c>
      <c r="B90" s="15"/>
      <c r="C90" s="15"/>
      <c r="D90" s="15"/>
      <c r="E90" s="15"/>
      <c r="G90" s="79"/>
      <c r="H90" s="16"/>
    </row>
    <row r="91" spans="1:8" x14ac:dyDescent="0.2">
      <c r="A91" t="s">
        <v>54</v>
      </c>
      <c r="B91" s="80">
        <f>D91+E91+G91</f>
        <v>-74</v>
      </c>
      <c r="C91" s="80"/>
      <c r="D91" s="81">
        <v>-74</v>
      </c>
      <c r="E91" s="81"/>
      <c r="G91" s="82"/>
      <c r="H91" t="s">
        <v>11</v>
      </c>
    </row>
    <row r="92" spans="1:8" x14ac:dyDescent="0.2">
      <c r="A92" s="2" t="s">
        <v>55</v>
      </c>
      <c r="B92" s="83">
        <f>SUM(B89:B91)</f>
        <v>2350</v>
      </c>
      <c r="C92" s="83"/>
      <c r="D92" s="83">
        <f>SUM(D89:D91)</f>
        <v>912</v>
      </c>
      <c r="E92" s="83">
        <f>SUM(E89:E91)</f>
        <v>1438</v>
      </c>
      <c r="G92" s="84"/>
    </row>
    <row r="95" spans="1:8" x14ac:dyDescent="0.2">
      <c r="A95" s="85" t="s">
        <v>56</v>
      </c>
      <c r="B95" s="85"/>
      <c r="C95" s="85"/>
    </row>
    <row r="99" spans="10:14" x14ac:dyDescent="0.2">
      <c r="J99" s="16"/>
      <c r="K99" s="16"/>
      <c r="L99" s="16"/>
      <c r="M99" s="16"/>
      <c r="N99" s="16"/>
    </row>
  </sheetData>
  <sheetProtection algorithmName="SHA-512" hashValue="AM0+oV31fBaXv9NIEeV6DO33qMM1+KdO1WudFYub+nwk/dmaZAtIj9A/RDJEX+x/Rim7R5EfZSHPp/d9GQlzKw==" saltValue="TMC7tspP2nJHuPayWh5L9Q==" spinCount="100000" sheet="1" objects="1" scenarios="1"/>
  <mergeCells count="1">
    <mergeCell ref="D26:G26"/>
  </mergeCells>
  <pageMargins left="0.7" right="0.7" top="0.75" bottom="0.75" header="0.3" footer="0.3"/>
  <pageSetup paperSize="9" scale="42"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2007D-07E9-F346-B258-FB1DB9E4456A}">
  <sheetPr>
    <pageSetUpPr fitToPage="1"/>
  </sheetPr>
  <dimension ref="A1:I88"/>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58</v>
      </c>
      <c r="C1" s="1"/>
    </row>
    <row r="2" spans="1:3" x14ac:dyDescent="0.2">
      <c r="A2" s="2"/>
    </row>
    <row r="3" spans="1:3" x14ac:dyDescent="0.2">
      <c r="A3" s="2" t="s">
        <v>1</v>
      </c>
      <c r="B3" s="3" t="s">
        <v>2</v>
      </c>
      <c r="C3" s="4"/>
    </row>
    <row r="4" spans="1:3" x14ac:dyDescent="0.2">
      <c r="A4" s="2"/>
      <c r="B4" s="3"/>
      <c r="C4" s="4"/>
    </row>
    <row r="5" spans="1:3" x14ac:dyDescent="0.2">
      <c r="A5" s="2" t="s">
        <v>3</v>
      </c>
      <c r="B5" s="5" t="s">
        <v>4</v>
      </c>
    </row>
    <row r="6" spans="1:3" x14ac:dyDescent="0.2">
      <c r="A6" s="2"/>
      <c r="B6" s="6"/>
    </row>
    <row r="7" spans="1:3" x14ac:dyDescent="0.2">
      <c r="A7" s="7" t="s">
        <v>5</v>
      </c>
      <c r="B7" s="8"/>
      <c r="C7" s="9"/>
    </row>
    <row r="8" spans="1:3" x14ac:dyDescent="0.2">
      <c r="A8" s="2" t="s">
        <v>6</v>
      </c>
      <c r="B8" s="10"/>
      <c r="C8" s="11"/>
    </row>
    <row r="9" spans="1:3" x14ac:dyDescent="0.2">
      <c r="A9" s="12">
        <v>44944</v>
      </c>
      <c r="B9" s="10"/>
      <c r="C9" s="11"/>
    </row>
    <row r="10" spans="1:3" x14ac:dyDescent="0.2">
      <c r="A10" s="13"/>
      <c r="B10" s="10"/>
      <c r="C10" s="11"/>
    </row>
    <row r="11" spans="1:3" x14ac:dyDescent="0.2">
      <c r="A11" s="13"/>
      <c r="B11" s="10"/>
      <c r="C11" s="11"/>
    </row>
    <row r="12" spans="1:3" ht="34" x14ac:dyDescent="0.2">
      <c r="A12" s="14" t="s">
        <v>7</v>
      </c>
      <c r="B12" s="15">
        <v>195</v>
      </c>
      <c r="C12" s="16" t="s">
        <v>59</v>
      </c>
    </row>
    <row r="13" spans="1:3" x14ac:dyDescent="0.2">
      <c r="A13" s="14"/>
      <c r="B13" s="15"/>
      <c r="C13" s="16"/>
    </row>
    <row r="14" spans="1:3" x14ac:dyDescent="0.2">
      <c r="A14" s="14"/>
      <c r="B14" s="15"/>
      <c r="C14" s="16"/>
    </row>
    <row r="15" spans="1:3" x14ac:dyDescent="0.2">
      <c r="A15" s="17" t="s">
        <v>9</v>
      </c>
      <c r="B15" s="15"/>
      <c r="C15" s="16"/>
    </row>
    <row r="16" spans="1:3" x14ac:dyDescent="0.2">
      <c r="A16" s="14"/>
      <c r="B16" s="15"/>
      <c r="C16" s="16"/>
    </row>
    <row r="17" spans="1:3" ht="45" customHeight="1" x14ac:dyDescent="0.2">
      <c r="A17" s="14" t="s">
        <v>60</v>
      </c>
      <c r="B17" s="15">
        <f>-B81</f>
        <v>1240</v>
      </c>
      <c r="C17" s="16" t="s">
        <v>61</v>
      </c>
    </row>
    <row r="18" spans="1:3" x14ac:dyDescent="0.2">
      <c r="A18" s="14"/>
      <c r="B18" s="15"/>
      <c r="C18" s="16"/>
    </row>
    <row r="19" spans="1:3" x14ac:dyDescent="0.2">
      <c r="A19" s="4"/>
      <c r="B19" s="10"/>
    </row>
    <row r="20" spans="1:3" x14ac:dyDescent="0.2">
      <c r="A20" s="18" t="s">
        <v>12</v>
      </c>
      <c r="B20" s="19">
        <f>B12-B81</f>
        <v>1435</v>
      </c>
      <c r="C20" s="20"/>
    </row>
    <row r="21" spans="1:3" x14ac:dyDescent="0.2">
      <c r="A21" s="2"/>
    </row>
    <row r="22" spans="1:3" x14ac:dyDescent="0.2">
      <c r="A22" s="2"/>
    </row>
    <row r="23" spans="1:3" x14ac:dyDescent="0.2">
      <c r="A23" s="7" t="s">
        <v>13</v>
      </c>
      <c r="B23" s="7"/>
      <c r="C23" s="21"/>
    </row>
    <row r="24" spans="1:3" x14ac:dyDescent="0.2">
      <c r="A24" s="2" t="s">
        <v>14</v>
      </c>
      <c r="B24" s="3"/>
      <c r="C24" s="25"/>
    </row>
    <row r="25" spans="1:3" x14ac:dyDescent="0.2">
      <c r="A25" s="12">
        <v>44926</v>
      </c>
      <c r="B25" s="31"/>
      <c r="C25" s="31"/>
    </row>
    <row r="26" spans="1:3" x14ac:dyDescent="0.2">
      <c r="A26" s="13"/>
      <c r="B26" s="33"/>
      <c r="C26" s="31"/>
    </row>
    <row r="27" spans="1:3" x14ac:dyDescent="0.2">
      <c r="A27" s="2" t="s">
        <v>15</v>
      </c>
      <c r="B27" s="31"/>
      <c r="C27" s="31"/>
    </row>
    <row r="28" spans="1:3" x14ac:dyDescent="0.2">
      <c r="A28" s="45"/>
      <c r="B28" s="31"/>
      <c r="C28" s="45"/>
    </row>
    <row r="29" spans="1:3" x14ac:dyDescent="0.2">
      <c r="A29" s="13"/>
      <c r="B29" s="31"/>
      <c r="C29" s="31"/>
    </row>
    <row r="30" spans="1:3" ht="17" x14ac:dyDescent="0.2">
      <c r="A30" s="14" t="s">
        <v>24</v>
      </c>
      <c r="B30" s="86">
        <v>1335.453</v>
      </c>
      <c r="C30" s="16" t="s">
        <v>62</v>
      </c>
    </row>
    <row r="31" spans="1:3" x14ac:dyDescent="0.2">
      <c r="A31" s="14" t="s">
        <v>25</v>
      </c>
      <c r="B31" s="86"/>
      <c r="C31" s="16"/>
    </row>
    <row r="32" spans="1:3" ht="17" x14ac:dyDescent="0.2">
      <c r="A32" s="1" t="s">
        <v>26</v>
      </c>
      <c r="B32" s="86">
        <v>-1404.85</v>
      </c>
      <c r="C32" s="16" t="s">
        <v>62</v>
      </c>
    </row>
    <row r="33" spans="1:3" hidden="1" x14ac:dyDescent="0.2">
      <c r="A33" s="14"/>
      <c r="B33" s="86"/>
      <c r="C33" s="11"/>
    </row>
    <row r="34" spans="1:3" hidden="1" x14ac:dyDescent="0.2">
      <c r="A34" s="1" t="s">
        <v>27</v>
      </c>
      <c r="B34" s="86"/>
      <c r="C34" s="11"/>
    </row>
    <row r="35" spans="1:3" hidden="1" x14ac:dyDescent="0.2">
      <c r="A35" s="14"/>
      <c r="B35" s="86"/>
      <c r="C35" s="11"/>
    </row>
    <row r="36" spans="1:3" hidden="1" x14ac:dyDescent="0.2">
      <c r="A36" s="14" t="s">
        <v>28</v>
      </c>
      <c r="B36" s="86"/>
      <c r="C36" s="16"/>
    </row>
    <row r="37" spans="1:3" hidden="1" x14ac:dyDescent="0.2">
      <c r="A37" s="14" t="s">
        <v>29</v>
      </c>
      <c r="B37" s="86"/>
      <c r="C37" s="11"/>
    </row>
    <row r="38" spans="1:3" hidden="1" x14ac:dyDescent="0.2">
      <c r="A38" s="14"/>
      <c r="B38" s="86"/>
      <c r="C38" s="11"/>
    </row>
    <row r="39" spans="1:3" hidden="1" x14ac:dyDescent="0.2">
      <c r="A39" s="14" t="s">
        <v>30</v>
      </c>
      <c r="B39" s="86"/>
      <c r="C39" s="11"/>
    </row>
    <row r="40" spans="1:3" hidden="1" x14ac:dyDescent="0.2">
      <c r="A40" s="14" t="s">
        <v>31</v>
      </c>
      <c r="B40" s="86"/>
      <c r="C40" s="16"/>
    </row>
    <row r="41" spans="1:3" hidden="1" x14ac:dyDescent="0.2">
      <c r="A41" s="14" t="s">
        <v>32</v>
      </c>
      <c r="B41" s="86"/>
      <c r="C41" s="11"/>
    </row>
    <row r="42" spans="1:3" hidden="1" x14ac:dyDescent="0.2">
      <c r="A42" s="14" t="s">
        <v>33</v>
      </c>
      <c r="B42" s="86"/>
      <c r="C42" s="11"/>
    </row>
    <row r="43" spans="1:3" hidden="1" x14ac:dyDescent="0.2">
      <c r="A43" s="14"/>
      <c r="B43" s="86"/>
      <c r="C43" s="11"/>
    </row>
    <row r="44" spans="1:3" hidden="1" x14ac:dyDescent="0.2">
      <c r="A44" s="14" t="s">
        <v>34</v>
      </c>
      <c r="B44" s="86"/>
      <c r="C44" s="16"/>
    </row>
    <row r="45" spans="1:3" hidden="1" x14ac:dyDescent="0.2">
      <c r="A45" s="14" t="s">
        <v>35</v>
      </c>
      <c r="B45" s="86"/>
      <c r="C45" s="11"/>
    </row>
    <row r="46" spans="1:3" hidden="1" x14ac:dyDescent="0.2">
      <c r="A46" s="14" t="s">
        <v>36</v>
      </c>
      <c r="B46" s="86"/>
      <c r="C46" s="16"/>
    </row>
    <row r="47" spans="1:3" hidden="1" x14ac:dyDescent="0.2">
      <c r="A47" s="14" t="s">
        <v>37</v>
      </c>
      <c r="B47" s="86"/>
      <c r="C47" s="16"/>
    </row>
    <row r="48" spans="1:3" hidden="1" x14ac:dyDescent="0.2">
      <c r="A48" s="14"/>
      <c r="B48" s="86"/>
      <c r="C48" s="11"/>
    </row>
    <row r="49" spans="1:3" hidden="1" x14ac:dyDescent="0.2">
      <c r="A49" s="14" t="s">
        <v>38</v>
      </c>
      <c r="B49" s="86"/>
      <c r="C49" s="16"/>
    </row>
    <row r="50" spans="1:3" hidden="1" x14ac:dyDescent="0.2">
      <c r="A50" s="14"/>
      <c r="B50" s="86"/>
      <c r="C50" s="11"/>
    </row>
    <row r="51" spans="1:3" hidden="1" x14ac:dyDescent="0.2">
      <c r="A51" s="14" t="s">
        <v>39</v>
      </c>
      <c r="B51" s="86">
        <f>SUM(B36:B49)</f>
        <v>0</v>
      </c>
      <c r="C51" s="11"/>
    </row>
    <row r="52" spans="1:3" hidden="1" x14ac:dyDescent="0.2">
      <c r="A52" s="51"/>
      <c r="B52" s="81"/>
      <c r="C52" s="56"/>
    </row>
    <row r="53" spans="1:3" hidden="1" x14ac:dyDescent="0.2">
      <c r="A53" s="57" t="s">
        <v>63</v>
      </c>
      <c r="B53" s="87">
        <f>B32+B51</f>
        <v>-1404.85</v>
      </c>
      <c r="C53" s="88"/>
    </row>
    <row r="54" spans="1:3" x14ac:dyDescent="0.2">
      <c r="B54" s="10"/>
      <c r="C54" s="11"/>
    </row>
    <row r="55" spans="1:3" x14ac:dyDescent="0.2">
      <c r="B55" s="3"/>
      <c r="C55" s="10"/>
    </row>
    <row r="56" spans="1:3" x14ac:dyDescent="0.2">
      <c r="A56" s="65" t="s">
        <v>41</v>
      </c>
      <c r="B56" s="89">
        <f>ROUND((B20/B30),1)</f>
        <v>1.1000000000000001</v>
      </c>
      <c r="C56" s="10"/>
    </row>
    <row r="57" spans="1:3" x14ac:dyDescent="0.2">
      <c r="A57" s="65" t="s">
        <v>43</v>
      </c>
      <c r="B57" s="90" t="s">
        <v>42</v>
      </c>
      <c r="C57" s="10"/>
    </row>
    <row r="58" spans="1:3" x14ac:dyDescent="0.2">
      <c r="A58" s="65" t="s">
        <v>44</v>
      </c>
      <c r="B58" s="90" t="s">
        <v>42</v>
      </c>
      <c r="C58" s="10"/>
    </row>
    <row r="61" spans="1:3" x14ac:dyDescent="0.2">
      <c r="A61" s="7" t="s">
        <v>45</v>
      </c>
      <c r="B61" s="8"/>
      <c r="C61" s="9"/>
    </row>
    <row r="62" spans="1:3" x14ac:dyDescent="0.2">
      <c r="C62" s="10"/>
    </row>
    <row r="63" spans="1:3" x14ac:dyDescent="0.2">
      <c r="A63" s="14" t="s">
        <v>64</v>
      </c>
    </row>
    <row r="64" spans="1:3" x14ac:dyDescent="0.2">
      <c r="A64" s="14" t="s">
        <v>65</v>
      </c>
    </row>
    <row r="65" spans="1:3" x14ac:dyDescent="0.2">
      <c r="A65" t="s">
        <v>66</v>
      </c>
    </row>
    <row r="66" spans="1:3" x14ac:dyDescent="0.2">
      <c r="C66" s="11"/>
    </row>
    <row r="67" spans="1:3" x14ac:dyDescent="0.2">
      <c r="A67" s="72"/>
      <c r="B67" s="72"/>
      <c r="C67" s="9"/>
    </row>
    <row r="68" spans="1:3" x14ac:dyDescent="0.2">
      <c r="C68" s="73"/>
    </row>
    <row r="69" spans="1:3" x14ac:dyDescent="0.2">
      <c r="C69" s="73"/>
    </row>
    <row r="70" spans="1:3" x14ac:dyDescent="0.2">
      <c r="B70" s="3" t="s">
        <v>2</v>
      </c>
    </row>
    <row r="71" spans="1:3" x14ac:dyDescent="0.2">
      <c r="B71" s="3"/>
    </row>
    <row r="72" spans="1:3" x14ac:dyDescent="0.2">
      <c r="B72" s="5" t="s">
        <v>4</v>
      </c>
    </row>
    <row r="73" spans="1:3" x14ac:dyDescent="0.2">
      <c r="B73" s="5"/>
    </row>
    <row r="74" spans="1:3" x14ac:dyDescent="0.2">
      <c r="B74" s="74">
        <v>44926</v>
      </c>
    </row>
    <row r="75" spans="1:3" x14ac:dyDescent="0.2">
      <c r="A75" s="2" t="s">
        <v>15</v>
      </c>
      <c r="B75" s="5"/>
    </row>
    <row r="76" spans="1:3" x14ac:dyDescent="0.2">
      <c r="A76" s="91"/>
      <c r="B76" s="5"/>
    </row>
    <row r="78" spans="1:3" ht="17" x14ac:dyDescent="0.2">
      <c r="A78" s="14" t="s">
        <v>52</v>
      </c>
      <c r="B78" s="15">
        <v>110</v>
      </c>
      <c r="C78" s="16" t="s">
        <v>62</v>
      </c>
    </row>
    <row r="79" spans="1:3" ht="85" x14ac:dyDescent="0.2">
      <c r="A79" s="14" t="s">
        <v>53</v>
      </c>
      <c r="B79" s="15">
        <v>-1350</v>
      </c>
      <c r="C79" s="16" t="s">
        <v>67</v>
      </c>
    </row>
    <row r="80" spans="1:3" x14ac:dyDescent="0.2">
      <c r="A80" t="s">
        <v>54</v>
      </c>
      <c r="B80" s="81"/>
      <c r="C80" s="16"/>
    </row>
    <row r="81" spans="1:9" x14ac:dyDescent="0.2">
      <c r="A81" s="2" t="s">
        <v>60</v>
      </c>
      <c r="B81" s="83">
        <f>SUM(B78:B80)</f>
        <v>-1240</v>
      </c>
    </row>
    <row r="84" spans="1:9" x14ac:dyDescent="0.2">
      <c r="A84" s="85" t="s">
        <v>56</v>
      </c>
    </row>
    <row r="88" spans="1:9" x14ac:dyDescent="0.2">
      <c r="E88" s="16"/>
      <c r="F88" s="16"/>
      <c r="G88" s="16"/>
      <c r="H88" s="16"/>
      <c r="I88" s="16"/>
    </row>
  </sheetData>
  <sheetProtection algorithmName="SHA-512" hashValue="8YlNzb2XRikKXCzC0pEb29Zu2+Go4ClLxSp/2MTVTr0QGGygLhUHW9eSaxA9xvHUuoGWq3pdaNNcRAmlhi6Lww==" saltValue="s3uRDb4A0f0QERIDt0mp7Q==" spinCount="100000" sheet="1" objects="1" scenarios="1"/>
  <pageMargins left="0.7" right="0.7" top="0.75" bottom="0.75" header="0.3" footer="0.3"/>
  <pageSetup paperSize="9" scale="61"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2826E-9450-434C-BE3D-79B67E84367F}">
  <sheetPr>
    <pageSetUpPr fitToPage="1"/>
  </sheetPr>
  <dimension ref="A1:I90"/>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68</v>
      </c>
      <c r="C1" s="1"/>
    </row>
    <row r="2" spans="1:3" x14ac:dyDescent="0.2">
      <c r="A2" s="2"/>
    </row>
    <row r="3" spans="1:3" x14ac:dyDescent="0.2">
      <c r="A3" s="2" t="s">
        <v>1</v>
      </c>
      <c r="B3" s="3" t="s">
        <v>2</v>
      </c>
      <c r="C3" s="4"/>
    </row>
    <row r="4" spans="1:3" x14ac:dyDescent="0.2">
      <c r="A4" s="2"/>
      <c r="B4" s="3"/>
      <c r="C4" s="4"/>
    </row>
    <row r="5" spans="1:3" x14ac:dyDescent="0.2">
      <c r="A5" s="2" t="s">
        <v>3</v>
      </c>
      <c r="B5" s="5" t="s">
        <v>4</v>
      </c>
    </row>
    <row r="6" spans="1:3" x14ac:dyDescent="0.2">
      <c r="A6" s="2"/>
      <c r="B6" s="6"/>
    </row>
    <row r="7" spans="1:3" x14ac:dyDescent="0.2">
      <c r="A7" s="7" t="s">
        <v>5</v>
      </c>
      <c r="B7" s="8"/>
      <c r="C7" s="9"/>
    </row>
    <row r="8" spans="1:3" x14ac:dyDescent="0.2">
      <c r="A8" s="2" t="s">
        <v>6</v>
      </c>
      <c r="B8" s="10"/>
      <c r="C8" s="11"/>
    </row>
    <row r="9" spans="1:3" x14ac:dyDescent="0.2">
      <c r="A9" s="12">
        <v>44958</v>
      </c>
      <c r="B9" s="10"/>
      <c r="C9" s="11"/>
    </row>
    <row r="10" spans="1:3" x14ac:dyDescent="0.2">
      <c r="A10" s="13"/>
      <c r="B10" s="10"/>
      <c r="C10" s="11"/>
    </row>
    <row r="11" spans="1:3" x14ac:dyDescent="0.2">
      <c r="A11" s="13"/>
      <c r="B11" s="10"/>
      <c r="C11" s="11"/>
    </row>
    <row r="12" spans="1:3" ht="34" x14ac:dyDescent="0.2">
      <c r="A12" s="14" t="s">
        <v>7</v>
      </c>
      <c r="B12" s="15">
        <f>5750</f>
        <v>5750</v>
      </c>
      <c r="C12" s="16" t="s">
        <v>69</v>
      </c>
    </row>
    <row r="13" spans="1:3" x14ac:dyDescent="0.2">
      <c r="A13" s="14"/>
      <c r="B13" s="15"/>
      <c r="C13" s="16"/>
    </row>
    <row r="14" spans="1:3" x14ac:dyDescent="0.2">
      <c r="A14" s="14"/>
      <c r="B14" s="15"/>
      <c r="C14" s="16"/>
    </row>
    <row r="15" spans="1:3" x14ac:dyDescent="0.2">
      <c r="A15" s="17" t="s">
        <v>9</v>
      </c>
      <c r="B15" s="15"/>
      <c r="C15" s="16"/>
    </row>
    <row r="16" spans="1:3" x14ac:dyDescent="0.2">
      <c r="A16" s="14"/>
      <c r="B16" s="15"/>
      <c r="C16" s="16"/>
    </row>
    <row r="17" spans="1:3" ht="34" x14ac:dyDescent="0.2">
      <c r="A17" s="14" t="s">
        <v>70</v>
      </c>
      <c r="B17" s="15">
        <f>-B83</f>
        <v>-19.428000000000001</v>
      </c>
      <c r="C17" s="16" t="s">
        <v>71</v>
      </c>
    </row>
    <row r="18" spans="1:3" x14ac:dyDescent="0.2">
      <c r="A18" s="14"/>
      <c r="B18" s="15"/>
      <c r="C18" s="16"/>
    </row>
    <row r="19" spans="1:3" x14ac:dyDescent="0.2">
      <c r="A19" s="4"/>
      <c r="B19" s="10"/>
    </row>
    <row r="20" spans="1:3" x14ac:dyDescent="0.2">
      <c r="A20" s="18" t="s">
        <v>12</v>
      </c>
      <c r="B20" s="19">
        <f>B12-B83</f>
        <v>5730.5720000000001</v>
      </c>
      <c r="C20" s="20"/>
    </row>
    <row r="21" spans="1:3" x14ac:dyDescent="0.2">
      <c r="A21" s="2"/>
    </row>
    <row r="22" spans="1:3" x14ac:dyDescent="0.2">
      <c r="A22" s="2"/>
    </row>
    <row r="23" spans="1:3" x14ac:dyDescent="0.2">
      <c r="A23" s="7" t="s">
        <v>13</v>
      </c>
      <c r="B23" s="7"/>
      <c r="C23" s="21"/>
    </row>
    <row r="24" spans="1:3" x14ac:dyDescent="0.2">
      <c r="A24" s="2" t="s">
        <v>14</v>
      </c>
      <c r="B24" s="3"/>
      <c r="C24" s="25"/>
    </row>
    <row r="25" spans="1:3" x14ac:dyDescent="0.2">
      <c r="A25" s="12">
        <v>44651</v>
      </c>
      <c r="B25" s="31"/>
      <c r="C25" s="31"/>
    </row>
    <row r="26" spans="1:3" x14ac:dyDescent="0.2">
      <c r="A26" s="13"/>
      <c r="B26" s="33"/>
      <c r="C26" s="31"/>
    </row>
    <row r="27" spans="1:3" x14ac:dyDescent="0.2">
      <c r="A27" s="2" t="s">
        <v>15</v>
      </c>
      <c r="B27" s="31"/>
      <c r="C27" s="31"/>
    </row>
    <row r="28" spans="1:3" x14ac:dyDescent="0.2">
      <c r="A28" s="45"/>
      <c r="B28" s="31"/>
      <c r="C28" s="45"/>
    </row>
    <row r="29" spans="1:3" x14ac:dyDescent="0.2">
      <c r="A29" s="13"/>
      <c r="B29" s="31"/>
      <c r="C29" s="31"/>
    </row>
    <row r="30" spans="1:3" ht="34" x14ac:dyDescent="0.2">
      <c r="A30" s="14" t="s">
        <v>24</v>
      </c>
      <c r="B30" s="86">
        <v>1655.3230000000001</v>
      </c>
      <c r="C30" s="16" t="s">
        <v>72</v>
      </c>
    </row>
    <row r="31" spans="1:3" x14ac:dyDescent="0.2">
      <c r="A31" s="14" t="s">
        <v>25</v>
      </c>
      <c r="B31" s="86"/>
      <c r="C31" s="16"/>
    </row>
    <row r="32" spans="1:3" ht="34" x14ac:dyDescent="0.2">
      <c r="A32" s="1" t="s">
        <v>26</v>
      </c>
      <c r="B32" s="86">
        <v>1035.94</v>
      </c>
      <c r="C32" s="16" t="s">
        <v>72</v>
      </c>
    </row>
    <row r="33" spans="1:3" x14ac:dyDescent="0.2">
      <c r="A33" s="14"/>
      <c r="B33" s="86"/>
      <c r="C33" s="11"/>
    </row>
    <row r="34" spans="1:3" x14ac:dyDescent="0.2">
      <c r="A34" s="1" t="s">
        <v>27</v>
      </c>
      <c r="B34" s="86"/>
      <c r="C34" s="11"/>
    </row>
    <row r="35" spans="1:3" x14ac:dyDescent="0.2">
      <c r="A35" s="14"/>
      <c r="B35" s="86"/>
      <c r="C35" s="11"/>
    </row>
    <row r="36" spans="1:3" x14ac:dyDescent="0.2">
      <c r="A36" s="14" t="s">
        <v>28</v>
      </c>
      <c r="B36" s="86"/>
      <c r="C36" s="16"/>
    </row>
    <row r="37" spans="1:3" x14ac:dyDescent="0.2">
      <c r="A37" s="14" t="s">
        <v>29</v>
      </c>
      <c r="B37" s="86"/>
      <c r="C37" s="11"/>
    </row>
    <row r="38" spans="1:3" x14ac:dyDescent="0.2">
      <c r="A38" s="14"/>
      <c r="B38" s="86"/>
      <c r="C38" s="11"/>
    </row>
    <row r="39" spans="1:3" x14ac:dyDescent="0.2">
      <c r="A39" s="14" t="s">
        <v>30</v>
      </c>
      <c r="B39" s="86"/>
      <c r="C39" s="11"/>
    </row>
    <row r="40" spans="1:3" x14ac:dyDescent="0.2">
      <c r="A40" s="14" t="s">
        <v>31</v>
      </c>
      <c r="B40" s="86"/>
      <c r="C40" s="16"/>
    </row>
    <row r="41" spans="1:3" x14ac:dyDescent="0.2">
      <c r="A41" s="14" t="s">
        <v>32</v>
      </c>
      <c r="B41" s="86"/>
      <c r="C41" s="11"/>
    </row>
    <row r="42" spans="1:3" x14ac:dyDescent="0.2">
      <c r="A42" s="14" t="s">
        <v>33</v>
      </c>
      <c r="B42" s="86"/>
      <c r="C42" s="11"/>
    </row>
    <row r="43" spans="1:3" x14ac:dyDescent="0.2">
      <c r="A43" s="14"/>
      <c r="B43" s="86"/>
      <c r="C43" s="11"/>
    </row>
    <row r="44" spans="1:3" x14ac:dyDescent="0.2">
      <c r="A44" s="14" t="s">
        <v>34</v>
      </c>
      <c r="B44" s="86"/>
      <c r="C44" s="16"/>
    </row>
    <row r="45" spans="1:3" x14ac:dyDescent="0.2">
      <c r="A45" s="14" t="s">
        <v>35</v>
      </c>
      <c r="B45" s="86"/>
      <c r="C45" s="11"/>
    </row>
    <row r="46" spans="1:3" x14ac:dyDescent="0.2">
      <c r="A46" s="14" t="s">
        <v>36</v>
      </c>
      <c r="B46" s="86"/>
      <c r="C46" s="16"/>
    </row>
    <row r="47" spans="1:3" x14ac:dyDescent="0.2">
      <c r="A47" s="14" t="s">
        <v>37</v>
      </c>
      <c r="B47" s="86"/>
      <c r="C47" s="16"/>
    </row>
    <row r="48" spans="1:3" x14ac:dyDescent="0.2">
      <c r="A48" s="14"/>
      <c r="B48" s="86"/>
      <c r="C48" s="11"/>
    </row>
    <row r="49" spans="1:3" ht="34" x14ac:dyDescent="0.2">
      <c r="A49" s="14" t="s">
        <v>38</v>
      </c>
      <c r="B49" s="86">
        <v>2.4889999999999999</v>
      </c>
      <c r="C49" s="16" t="s">
        <v>72</v>
      </c>
    </row>
    <row r="50" spans="1:3" x14ac:dyDescent="0.2">
      <c r="A50" s="14"/>
      <c r="B50" s="86"/>
      <c r="C50" s="11"/>
    </row>
    <row r="51" spans="1:3" x14ac:dyDescent="0.2">
      <c r="A51" s="14" t="s">
        <v>39</v>
      </c>
      <c r="B51" s="86">
        <f>SUM(B36:B49)</f>
        <v>2.4889999999999999</v>
      </c>
      <c r="C51" s="11"/>
    </row>
    <row r="52" spans="1:3" x14ac:dyDescent="0.2">
      <c r="A52" s="51"/>
      <c r="B52" s="81"/>
      <c r="C52" s="56"/>
    </row>
    <row r="53" spans="1:3" x14ac:dyDescent="0.2">
      <c r="A53" s="57" t="s">
        <v>13</v>
      </c>
      <c r="B53" s="87">
        <f>B32+B51</f>
        <v>1038.4290000000001</v>
      </c>
      <c r="C53" s="88"/>
    </row>
    <row r="54" spans="1:3" x14ac:dyDescent="0.2">
      <c r="B54" s="10"/>
      <c r="C54" s="11"/>
    </row>
    <row r="55" spans="1:3" x14ac:dyDescent="0.2">
      <c r="B55" s="3"/>
      <c r="C55" s="10"/>
    </row>
    <row r="56" spans="1:3" x14ac:dyDescent="0.2">
      <c r="A56" s="65" t="s">
        <v>41</v>
      </c>
      <c r="B56" s="89">
        <f>ROUND((B20/B30),1)</f>
        <v>3.5</v>
      </c>
      <c r="C56" s="10"/>
    </row>
    <row r="57" spans="1:3" x14ac:dyDescent="0.2">
      <c r="A57" s="65" t="s">
        <v>43</v>
      </c>
      <c r="B57" s="89">
        <f>ROUND((B20/B32),1)</f>
        <v>5.5</v>
      </c>
      <c r="C57" s="10"/>
    </row>
    <row r="58" spans="1:3" x14ac:dyDescent="0.2">
      <c r="A58" s="65" t="s">
        <v>44</v>
      </c>
      <c r="B58" s="89">
        <f>ROUND((B20/B53),1)</f>
        <v>5.5</v>
      </c>
      <c r="C58" s="10"/>
    </row>
    <row r="61" spans="1:3" x14ac:dyDescent="0.2">
      <c r="A61" s="7" t="s">
        <v>45</v>
      </c>
      <c r="B61" s="8"/>
      <c r="C61" s="9"/>
    </row>
    <row r="62" spans="1:3" x14ac:dyDescent="0.2">
      <c r="C62" s="10"/>
    </row>
    <row r="63" spans="1:3" x14ac:dyDescent="0.2">
      <c r="A63" s="14" t="s">
        <v>73</v>
      </c>
    </row>
    <row r="64" spans="1:3" x14ac:dyDescent="0.2">
      <c r="A64" s="14" t="s">
        <v>74</v>
      </c>
    </row>
    <row r="65" spans="1:3" x14ac:dyDescent="0.2">
      <c r="A65" s="14" t="s">
        <v>75</v>
      </c>
    </row>
    <row r="66" spans="1:3" x14ac:dyDescent="0.2">
      <c r="A66" t="s">
        <v>76</v>
      </c>
    </row>
    <row r="67" spans="1:3" x14ac:dyDescent="0.2">
      <c r="A67" t="s">
        <v>77</v>
      </c>
      <c r="C67" s="11"/>
    </row>
    <row r="68" spans="1:3" x14ac:dyDescent="0.2">
      <c r="C68" s="11"/>
    </row>
    <row r="69" spans="1:3" x14ac:dyDescent="0.2">
      <c r="A69" s="72"/>
      <c r="B69" s="72"/>
      <c r="C69" s="9"/>
    </row>
    <row r="70" spans="1:3" x14ac:dyDescent="0.2">
      <c r="C70" s="73"/>
    </row>
    <row r="71" spans="1:3" x14ac:dyDescent="0.2">
      <c r="C71" s="73"/>
    </row>
    <row r="72" spans="1:3" x14ac:dyDescent="0.2">
      <c r="B72" s="3" t="s">
        <v>2</v>
      </c>
    </row>
    <row r="73" spans="1:3" x14ac:dyDescent="0.2">
      <c r="B73" s="3"/>
    </row>
    <row r="74" spans="1:3" x14ac:dyDescent="0.2">
      <c r="B74" s="5" t="s">
        <v>4</v>
      </c>
    </row>
    <row r="75" spans="1:3" x14ac:dyDescent="0.2">
      <c r="B75" s="5"/>
    </row>
    <row r="76" spans="1:3" x14ac:dyDescent="0.2">
      <c r="B76" s="74">
        <v>44957</v>
      </c>
    </row>
    <row r="77" spans="1:3" x14ac:dyDescent="0.2">
      <c r="A77" s="2" t="s">
        <v>15</v>
      </c>
      <c r="B77" s="5"/>
    </row>
    <row r="78" spans="1:3" x14ac:dyDescent="0.2">
      <c r="A78" s="91"/>
      <c r="B78" s="5"/>
    </row>
    <row r="80" spans="1:3" ht="34" x14ac:dyDescent="0.2">
      <c r="A80" s="14" t="s">
        <v>78</v>
      </c>
      <c r="B80" s="15">
        <v>19.428000000000001</v>
      </c>
      <c r="C80" s="16" t="s">
        <v>71</v>
      </c>
    </row>
    <row r="81" spans="1:9" x14ac:dyDescent="0.2">
      <c r="A81" s="14" t="s">
        <v>53</v>
      </c>
      <c r="B81" s="15"/>
      <c r="C81" s="16"/>
    </row>
    <row r="82" spans="1:9" x14ac:dyDescent="0.2">
      <c r="A82" t="s">
        <v>54</v>
      </c>
      <c r="B82" s="81"/>
      <c r="C82" s="16"/>
    </row>
    <row r="83" spans="1:9" x14ac:dyDescent="0.2">
      <c r="A83" s="2" t="s">
        <v>78</v>
      </c>
      <c r="B83" s="83">
        <f>SUM(B80:B82)</f>
        <v>19.428000000000001</v>
      </c>
    </row>
    <row r="86" spans="1:9" x14ac:dyDescent="0.2">
      <c r="A86" s="85" t="s">
        <v>56</v>
      </c>
    </row>
    <row r="90" spans="1:9" x14ac:dyDescent="0.2">
      <c r="E90" s="16"/>
      <c r="F90" s="16"/>
      <c r="G90" s="16"/>
      <c r="H90" s="16"/>
      <c r="I90" s="16"/>
    </row>
  </sheetData>
  <sheetProtection algorithmName="SHA-512" hashValue="Av+HG9R2hLLhV3EHvPRufeykvamC0Y9T5O/beMzSrfVvRsnQQH/lhxkR1jXA8KEzpMXLP2OuPBYSXrL0vCjVvA==" saltValue="sYiveZ9S3T58bN+eY/kv5Q==" spinCount="100000" sheet="1" objects="1" scenarios="1"/>
  <pageMargins left="0.7" right="0.7" top="0.75" bottom="0.75" header="0.3" footer="0.3"/>
  <pageSetup paperSize="9" scale="52"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1408B-690E-614B-9BAD-798BD89C6567}">
  <sheetPr>
    <pageSetUpPr fitToPage="1"/>
  </sheetPr>
  <dimension ref="A1:J90"/>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79</v>
      </c>
      <c r="C1" s="1"/>
      <c r="D1" s="1"/>
    </row>
    <row r="2" spans="1:4" x14ac:dyDescent="0.2">
      <c r="A2" s="2"/>
    </row>
    <row r="3" spans="1:4" x14ac:dyDescent="0.2">
      <c r="A3" s="2" t="s">
        <v>1</v>
      </c>
      <c r="B3" s="3" t="s">
        <v>2</v>
      </c>
      <c r="C3" s="3"/>
      <c r="D3" s="4"/>
    </row>
    <row r="4" spans="1:4" x14ac:dyDescent="0.2">
      <c r="A4" s="2"/>
      <c r="B4" s="3"/>
      <c r="C4" s="3"/>
      <c r="D4" s="4"/>
    </row>
    <row r="5" spans="1:4" x14ac:dyDescent="0.2">
      <c r="A5" s="2" t="s">
        <v>3</v>
      </c>
      <c r="B5" s="5" t="s">
        <v>4</v>
      </c>
      <c r="C5" s="5"/>
    </row>
    <row r="6" spans="1:4" x14ac:dyDescent="0.2">
      <c r="A6" s="2"/>
      <c r="B6" s="6"/>
      <c r="C6" s="6"/>
    </row>
    <row r="7" spans="1:4" x14ac:dyDescent="0.2">
      <c r="A7" s="7" t="s">
        <v>5</v>
      </c>
      <c r="B7" s="8"/>
      <c r="C7" s="8"/>
      <c r="D7" s="9"/>
    </row>
    <row r="8" spans="1:4" x14ac:dyDescent="0.2">
      <c r="A8" s="2" t="s">
        <v>6</v>
      </c>
      <c r="B8" s="10"/>
      <c r="C8" s="10"/>
      <c r="D8" s="11"/>
    </row>
    <row r="9" spans="1:4" x14ac:dyDescent="0.2">
      <c r="A9" s="12">
        <v>45023</v>
      </c>
      <c r="B9" s="10"/>
      <c r="C9" s="10"/>
      <c r="D9" s="11"/>
    </row>
    <row r="10" spans="1:4" x14ac:dyDescent="0.2">
      <c r="A10" s="13"/>
      <c r="B10" s="10"/>
      <c r="C10" s="10"/>
      <c r="D10" s="11"/>
    </row>
    <row r="11" spans="1:4" x14ac:dyDescent="0.2">
      <c r="A11" s="13"/>
      <c r="B11" s="10"/>
      <c r="C11" s="10"/>
      <c r="D11" s="11"/>
    </row>
    <row r="12" spans="1:4" ht="34" x14ac:dyDescent="0.2">
      <c r="A12" s="14" t="s">
        <v>7</v>
      </c>
      <c r="B12" s="15">
        <v>12652</v>
      </c>
      <c r="C12" s="15"/>
      <c r="D12" s="16" t="s">
        <v>80</v>
      </c>
    </row>
    <row r="13" spans="1:4" x14ac:dyDescent="0.2">
      <c r="A13" s="14"/>
      <c r="B13" s="15"/>
      <c r="C13" s="15"/>
      <c r="D13" s="16"/>
    </row>
    <row r="14" spans="1:4" x14ac:dyDescent="0.2">
      <c r="A14" s="14"/>
      <c r="B14" s="15"/>
      <c r="C14" s="15"/>
      <c r="D14" s="16"/>
    </row>
    <row r="15" spans="1:4" x14ac:dyDescent="0.2">
      <c r="A15" s="17" t="s">
        <v>9</v>
      </c>
      <c r="B15" s="15"/>
      <c r="C15" s="15"/>
      <c r="D15" s="16"/>
    </row>
    <row r="16" spans="1:4" x14ac:dyDescent="0.2">
      <c r="A16" s="14"/>
      <c r="B16" s="15"/>
      <c r="C16" s="15"/>
      <c r="D16" s="16"/>
    </row>
    <row r="17" spans="1:4" ht="17" x14ac:dyDescent="0.2">
      <c r="A17" s="14" t="s">
        <v>81</v>
      </c>
      <c r="B17" s="15">
        <f>-B83</f>
        <v>-2652</v>
      </c>
      <c r="C17" s="15"/>
      <c r="D17" s="16" t="s">
        <v>11</v>
      </c>
    </row>
    <row r="18" spans="1:4" x14ac:dyDescent="0.2">
      <c r="A18" s="14"/>
      <c r="B18" s="15"/>
      <c r="C18" s="15"/>
      <c r="D18" s="16"/>
    </row>
    <row r="19" spans="1:4" x14ac:dyDescent="0.2">
      <c r="A19" s="4"/>
      <c r="B19" s="10"/>
      <c r="C19" s="10"/>
    </row>
    <row r="20" spans="1:4" x14ac:dyDescent="0.2">
      <c r="A20" s="18" t="s">
        <v>12</v>
      </c>
      <c r="B20" s="19">
        <f>B12-B83</f>
        <v>10000</v>
      </c>
      <c r="C20" s="19"/>
      <c r="D20" s="20"/>
    </row>
    <row r="21" spans="1:4" x14ac:dyDescent="0.2">
      <c r="A21" s="2"/>
    </row>
    <row r="22" spans="1:4" x14ac:dyDescent="0.2">
      <c r="A22" s="2"/>
    </row>
    <row r="23" spans="1:4" x14ac:dyDescent="0.2">
      <c r="A23" s="7" t="s">
        <v>13</v>
      </c>
      <c r="B23" s="7"/>
      <c r="C23" s="7"/>
      <c r="D23" s="21"/>
    </row>
    <row r="24" spans="1:4" ht="17" thickBot="1" x14ac:dyDescent="0.25">
      <c r="B24" s="3"/>
      <c r="C24" s="3"/>
      <c r="D24" s="25"/>
    </row>
    <row r="25" spans="1:4" x14ac:dyDescent="0.2">
      <c r="A25" s="2" t="s">
        <v>14</v>
      </c>
      <c r="B25" s="92">
        <v>45657</v>
      </c>
      <c r="C25" s="93">
        <v>44561</v>
      </c>
      <c r="D25" s="31"/>
    </row>
    <row r="26" spans="1:4" x14ac:dyDescent="0.2">
      <c r="A26" s="13"/>
      <c r="B26" s="94"/>
      <c r="C26" s="33"/>
      <c r="D26" s="31"/>
    </row>
    <row r="27" spans="1:4" x14ac:dyDescent="0.2">
      <c r="A27" s="2" t="s">
        <v>15</v>
      </c>
      <c r="B27" s="95"/>
      <c r="C27" s="31"/>
      <c r="D27" s="31"/>
    </row>
    <row r="28" spans="1:4" x14ac:dyDescent="0.2">
      <c r="A28" s="45"/>
      <c r="B28" s="95"/>
      <c r="C28" s="31"/>
      <c r="D28" s="45"/>
    </row>
    <row r="29" spans="1:4" x14ac:dyDescent="0.2">
      <c r="A29" s="13"/>
      <c r="B29" s="95"/>
      <c r="C29" s="31"/>
      <c r="D29" s="31"/>
    </row>
    <row r="30" spans="1:4" ht="34" x14ac:dyDescent="0.2">
      <c r="A30" s="14" t="s">
        <v>24</v>
      </c>
      <c r="B30" s="96"/>
      <c r="C30" s="86">
        <v>16776</v>
      </c>
      <c r="D30" s="16" t="s">
        <v>82</v>
      </c>
    </row>
    <row r="31" spans="1:4" x14ac:dyDescent="0.2">
      <c r="A31" s="14" t="s">
        <v>25</v>
      </c>
      <c r="B31" s="96"/>
      <c r="C31" s="86"/>
      <c r="D31" s="16"/>
    </row>
    <row r="32" spans="1:4" x14ac:dyDescent="0.2">
      <c r="A32" s="1" t="s">
        <v>26</v>
      </c>
      <c r="B32" s="96"/>
      <c r="C32" s="86"/>
      <c r="D32" s="16"/>
    </row>
    <row r="33" spans="1:4" x14ac:dyDescent="0.2">
      <c r="A33" s="14"/>
      <c r="B33" s="96"/>
      <c r="C33" s="86"/>
      <c r="D33" s="11"/>
    </row>
    <row r="34" spans="1:4" x14ac:dyDescent="0.2">
      <c r="A34" s="1" t="s">
        <v>27</v>
      </c>
      <c r="B34" s="96"/>
      <c r="C34" s="86"/>
      <c r="D34" s="11"/>
    </row>
    <row r="35" spans="1:4" x14ac:dyDescent="0.2">
      <c r="A35" s="14"/>
      <c r="B35" s="96"/>
      <c r="C35" s="86"/>
      <c r="D35" s="11"/>
    </row>
    <row r="36" spans="1:4" x14ac:dyDescent="0.2">
      <c r="A36" s="14" t="s">
        <v>28</v>
      </c>
      <c r="B36" s="96"/>
      <c r="C36" s="86"/>
      <c r="D36" s="16"/>
    </row>
    <row r="37" spans="1:4" x14ac:dyDescent="0.2">
      <c r="A37" s="14" t="s">
        <v>29</v>
      </c>
      <c r="B37" s="96"/>
      <c r="C37" s="86"/>
      <c r="D37" s="11"/>
    </row>
    <row r="38" spans="1:4" x14ac:dyDescent="0.2">
      <c r="A38" s="14"/>
      <c r="B38" s="96"/>
      <c r="C38" s="86"/>
      <c r="D38" s="11"/>
    </row>
    <row r="39" spans="1:4" x14ac:dyDescent="0.2">
      <c r="A39" s="14" t="s">
        <v>30</v>
      </c>
      <c r="B39" s="96"/>
      <c r="C39" s="86"/>
      <c r="D39" s="11"/>
    </row>
    <row r="40" spans="1:4" x14ac:dyDescent="0.2">
      <c r="A40" s="14" t="s">
        <v>31</v>
      </c>
      <c r="B40" s="96"/>
      <c r="C40" s="86"/>
      <c r="D40" s="16"/>
    </row>
    <row r="41" spans="1:4" x14ac:dyDescent="0.2">
      <c r="A41" s="14" t="s">
        <v>32</v>
      </c>
      <c r="B41" s="96"/>
      <c r="C41" s="86"/>
      <c r="D41" s="11"/>
    </row>
    <row r="42" spans="1:4" x14ac:dyDescent="0.2">
      <c r="A42" s="14" t="s">
        <v>33</v>
      </c>
      <c r="B42" s="96"/>
      <c r="C42" s="86"/>
      <c r="D42" s="11"/>
    </row>
    <row r="43" spans="1:4" x14ac:dyDescent="0.2">
      <c r="A43" s="14"/>
      <c r="B43" s="96"/>
      <c r="C43" s="86"/>
      <c r="D43" s="11"/>
    </row>
    <row r="44" spans="1:4" x14ac:dyDescent="0.2">
      <c r="A44" s="14" t="s">
        <v>34</v>
      </c>
      <c r="B44" s="96"/>
      <c r="C44" s="86"/>
      <c r="D44" s="16"/>
    </row>
    <row r="45" spans="1:4" x14ac:dyDescent="0.2">
      <c r="A45" s="14" t="s">
        <v>35</v>
      </c>
      <c r="B45" s="96"/>
      <c r="C45" s="86"/>
      <c r="D45" s="11"/>
    </row>
    <row r="46" spans="1:4" x14ac:dyDescent="0.2">
      <c r="A46" s="14" t="s">
        <v>36</v>
      </c>
      <c r="B46" s="96"/>
      <c r="C46" s="86"/>
      <c r="D46" s="16"/>
    </row>
    <row r="47" spans="1:4" x14ac:dyDescent="0.2">
      <c r="A47" s="14" t="s">
        <v>37</v>
      </c>
      <c r="B47" s="96"/>
      <c r="C47" s="86"/>
      <c r="D47" s="16"/>
    </row>
    <row r="48" spans="1:4" x14ac:dyDescent="0.2">
      <c r="A48" s="14"/>
      <c r="B48" s="96"/>
      <c r="C48" s="86"/>
      <c r="D48" s="11"/>
    </row>
    <row r="49" spans="1:4" x14ac:dyDescent="0.2">
      <c r="A49" s="14" t="s">
        <v>38</v>
      </c>
      <c r="B49" s="96"/>
      <c r="C49" s="86"/>
      <c r="D49" s="16"/>
    </row>
    <row r="50" spans="1:4" x14ac:dyDescent="0.2">
      <c r="A50" s="14"/>
      <c r="B50" s="96"/>
      <c r="C50" s="86"/>
      <c r="D50" s="11"/>
    </row>
    <row r="51" spans="1:4" x14ac:dyDescent="0.2">
      <c r="A51" s="14" t="s">
        <v>39</v>
      </c>
      <c r="B51" s="96"/>
      <c r="C51" s="86"/>
      <c r="D51" s="11"/>
    </row>
    <row r="52" spans="1:4" x14ac:dyDescent="0.2">
      <c r="A52" s="51"/>
      <c r="B52" s="97"/>
      <c r="C52" s="81"/>
      <c r="D52" s="56"/>
    </row>
    <row r="53" spans="1:4" ht="68" x14ac:dyDescent="0.2">
      <c r="A53" s="57" t="s">
        <v>13</v>
      </c>
      <c r="B53" s="98">
        <v>1420</v>
      </c>
      <c r="C53" s="87"/>
      <c r="D53" s="63" t="s">
        <v>86</v>
      </c>
    </row>
    <row r="54" spans="1:4" x14ac:dyDescent="0.2">
      <c r="B54" s="99"/>
      <c r="C54" s="10"/>
      <c r="D54" s="11"/>
    </row>
    <row r="55" spans="1:4" x14ac:dyDescent="0.2">
      <c r="B55" s="100"/>
      <c r="C55" s="3"/>
      <c r="D55" s="10"/>
    </row>
    <row r="56" spans="1:4" x14ac:dyDescent="0.2">
      <c r="A56" s="65" t="s">
        <v>41</v>
      </c>
      <c r="B56" s="66" t="s">
        <v>42</v>
      </c>
      <c r="C56" s="101">
        <f>ROUND((B20/C30),1)</f>
        <v>0.6</v>
      </c>
      <c r="D56" s="10"/>
    </row>
    <row r="57" spans="1:4" x14ac:dyDescent="0.2">
      <c r="A57" s="65" t="s">
        <v>43</v>
      </c>
      <c r="B57" s="66" t="s">
        <v>42</v>
      </c>
      <c r="C57" s="102" t="s">
        <v>42</v>
      </c>
      <c r="D57" s="10"/>
    </row>
    <row r="58" spans="1:4" x14ac:dyDescent="0.2">
      <c r="A58" s="65" t="s">
        <v>44</v>
      </c>
      <c r="B58" s="69">
        <f>ROUND((B20/B53),1)</f>
        <v>7</v>
      </c>
      <c r="C58" s="102" t="s">
        <v>42</v>
      </c>
      <c r="D58" s="10"/>
    </row>
    <row r="59" spans="1:4" ht="17" thickBot="1" x14ac:dyDescent="0.25">
      <c r="B59" s="71"/>
    </row>
    <row r="61" spans="1:4" x14ac:dyDescent="0.2">
      <c r="A61" s="7" t="s">
        <v>45</v>
      </c>
      <c r="B61" s="8"/>
      <c r="C61" s="8"/>
      <c r="D61" s="9"/>
    </row>
    <row r="62" spans="1:4" x14ac:dyDescent="0.2">
      <c r="D62" s="10"/>
    </row>
    <row r="63" spans="1:4" x14ac:dyDescent="0.2">
      <c r="A63" t="s">
        <v>87</v>
      </c>
      <c r="D63" s="10"/>
    </row>
    <row r="64" spans="1:4" x14ac:dyDescent="0.2">
      <c r="A64" s="14" t="s">
        <v>83</v>
      </c>
    </row>
    <row r="65" spans="1:4" x14ac:dyDescent="0.2">
      <c r="A65" t="s">
        <v>84</v>
      </c>
    </row>
    <row r="66" spans="1:4" x14ac:dyDescent="0.2">
      <c r="A66" s="14" t="s">
        <v>85</v>
      </c>
    </row>
    <row r="67" spans="1:4" x14ac:dyDescent="0.2">
      <c r="A67" t="s">
        <v>50</v>
      </c>
      <c r="D67" s="11"/>
    </row>
    <row r="68" spans="1:4" x14ac:dyDescent="0.2">
      <c r="D68" s="11"/>
    </row>
    <row r="69" spans="1:4" x14ac:dyDescent="0.2">
      <c r="A69" s="72"/>
      <c r="B69" s="72"/>
      <c r="C69" s="72"/>
      <c r="D69" s="9"/>
    </row>
    <row r="70" spans="1:4" x14ac:dyDescent="0.2">
      <c r="D70" s="73"/>
    </row>
    <row r="71" spans="1:4" x14ac:dyDescent="0.2">
      <c r="D71" s="73"/>
    </row>
    <row r="72" spans="1:4" x14ac:dyDescent="0.2">
      <c r="B72" s="3" t="s">
        <v>2</v>
      </c>
      <c r="C72" s="3"/>
    </row>
    <row r="73" spans="1:4" x14ac:dyDescent="0.2">
      <c r="B73" s="3"/>
      <c r="C73" s="3"/>
    </row>
    <row r="74" spans="1:4" x14ac:dyDescent="0.2">
      <c r="B74" s="5" t="s">
        <v>4</v>
      </c>
      <c r="C74" s="5"/>
    </row>
    <row r="75" spans="1:4" x14ac:dyDescent="0.2">
      <c r="B75" s="5"/>
      <c r="C75" s="5"/>
    </row>
    <row r="76" spans="1:4" x14ac:dyDescent="0.2">
      <c r="B76" s="74">
        <v>45023</v>
      </c>
      <c r="C76" s="74"/>
    </row>
    <row r="77" spans="1:4" x14ac:dyDescent="0.2">
      <c r="A77" s="2" t="s">
        <v>15</v>
      </c>
      <c r="B77" s="5"/>
      <c r="C77" s="5"/>
    </row>
    <row r="78" spans="1:4" x14ac:dyDescent="0.2">
      <c r="A78" s="91"/>
      <c r="B78" s="5"/>
      <c r="C78" s="5"/>
    </row>
    <row r="80" spans="1:4" ht="17" x14ac:dyDescent="0.2">
      <c r="A80" s="14" t="s">
        <v>52</v>
      </c>
      <c r="B80" s="15">
        <v>2652</v>
      </c>
      <c r="C80" s="15"/>
      <c r="D80" s="16" t="s">
        <v>11</v>
      </c>
    </row>
    <row r="81" spans="1:10" x14ac:dyDescent="0.2">
      <c r="A81" s="14" t="s">
        <v>53</v>
      </c>
      <c r="B81" s="15"/>
      <c r="C81" s="15"/>
      <c r="D81" s="16"/>
    </row>
    <row r="82" spans="1:10" x14ac:dyDescent="0.2">
      <c r="A82" t="s">
        <v>54</v>
      </c>
      <c r="B82" s="81"/>
      <c r="C82" s="82"/>
      <c r="D82" s="16"/>
    </row>
    <row r="83" spans="1:10" x14ac:dyDescent="0.2">
      <c r="A83" s="2" t="s">
        <v>81</v>
      </c>
      <c r="B83" s="83">
        <f>SUM(B80:B82)</f>
        <v>2652</v>
      </c>
      <c r="C83" s="83"/>
    </row>
    <row r="86" spans="1:10" x14ac:dyDescent="0.2">
      <c r="A86" s="85" t="s">
        <v>56</v>
      </c>
    </row>
    <row r="90" spans="1:10" x14ac:dyDescent="0.2">
      <c r="F90" s="16"/>
      <c r="G90" s="16"/>
      <c r="H90" s="16"/>
      <c r="I90" s="16"/>
      <c r="J90" s="16"/>
    </row>
  </sheetData>
  <sheetProtection algorithmName="SHA-512" hashValue="GfIbr6dFzfu9dtboIvk6xMfuw0gatxBVxCZKUczOcm/S4ZHD//581IpNkUpHzDAPy5DeimWAt+1keLsIWihQOA==" saltValue="Jc1Sk1RzW8WuAFa6YZgwoA==" spinCount="100000" sheet="1" objects="1" scenarios="1"/>
  <pageMargins left="0.7" right="0.7" top="0.75" bottom="0.75" header="0.3" footer="0.3"/>
  <pageSetup paperSize="9" scale="53"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6B03C-B5FC-CC44-AD96-CED8A994C1F4}">
  <sheetPr>
    <pageSetUpPr fitToPage="1"/>
  </sheetPr>
  <dimension ref="A1:J90"/>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88</v>
      </c>
      <c r="C1" s="1"/>
      <c r="D1" s="1"/>
    </row>
    <row r="2" spans="1:4" x14ac:dyDescent="0.2">
      <c r="A2" s="2"/>
    </row>
    <row r="3" spans="1:4" x14ac:dyDescent="0.2">
      <c r="A3" s="2" t="s">
        <v>1</v>
      </c>
      <c r="B3" s="3" t="s">
        <v>2</v>
      </c>
      <c r="C3" s="3"/>
      <c r="D3" s="4"/>
    </row>
    <row r="4" spans="1:4" x14ac:dyDescent="0.2">
      <c r="A4" s="2"/>
      <c r="B4" s="3"/>
      <c r="C4" s="3"/>
      <c r="D4" s="4"/>
    </row>
    <row r="5" spans="1:4" x14ac:dyDescent="0.2">
      <c r="A5" s="2" t="s">
        <v>3</v>
      </c>
      <c r="B5" s="5" t="s">
        <v>4</v>
      </c>
      <c r="C5" s="5"/>
    </row>
    <row r="6" spans="1:4" x14ac:dyDescent="0.2">
      <c r="A6" s="2"/>
      <c r="B6" s="6"/>
      <c r="C6" s="6"/>
    </row>
    <row r="7" spans="1:4" x14ac:dyDescent="0.2">
      <c r="A7" s="7" t="s">
        <v>5</v>
      </c>
      <c r="B7" s="8"/>
      <c r="C7" s="8"/>
      <c r="D7" s="9"/>
    </row>
    <row r="8" spans="1:4" x14ac:dyDescent="0.2">
      <c r="A8" s="2" t="s">
        <v>6</v>
      </c>
      <c r="B8" s="10"/>
      <c r="C8" s="10"/>
      <c r="D8" s="11"/>
    </row>
    <row r="9" spans="1:4" x14ac:dyDescent="0.2">
      <c r="A9" s="12">
        <v>45023</v>
      </c>
      <c r="B9" s="10"/>
      <c r="C9" s="10"/>
      <c r="D9" s="11"/>
    </row>
    <row r="10" spans="1:4" x14ac:dyDescent="0.2">
      <c r="A10" s="13"/>
      <c r="B10" s="10"/>
      <c r="C10" s="10"/>
      <c r="D10" s="11"/>
    </row>
    <row r="11" spans="1:4" x14ac:dyDescent="0.2">
      <c r="A11" s="13"/>
      <c r="B11" s="10"/>
      <c r="C11" s="10"/>
      <c r="D11" s="11"/>
    </row>
    <row r="12" spans="1:4" ht="17" x14ac:dyDescent="0.2">
      <c r="A12" s="14" t="s">
        <v>89</v>
      </c>
      <c r="B12" s="15">
        <v>9289</v>
      </c>
      <c r="C12" s="15"/>
      <c r="D12" s="16" t="s">
        <v>11</v>
      </c>
    </row>
    <row r="13" spans="1:4" x14ac:dyDescent="0.2">
      <c r="A13" s="14"/>
      <c r="B13" s="15"/>
      <c r="C13" s="15"/>
      <c r="D13" s="16"/>
    </row>
    <row r="14" spans="1:4" x14ac:dyDescent="0.2">
      <c r="A14" s="14"/>
      <c r="B14" s="15"/>
      <c r="C14" s="15"/>
      <c r="D14" s="16"/>
    </row>
    <row r="15" spans="1:4" x14ac:dyDescent="0.2">
      <c r="A15" s="17" t="s">
        <v>9</v>
      </c>
      <c r="B15" s="15"/>
      <c r="C15" s="15"/>
      <c r="D15" s="16"/>
    </row>
    <row r="16" spans="1:4" x14ac:dyDescent="0.2">
      <c r="A16" s="14"/>
      <c r="B16" s="15"/>
      <c r="C16" s="15"/>
      <c r="D16" s="16"/>
    </row>
    <row r="17" spans="1:4" ht="34" x14ac:dyDescent="0.2">
      <c r="A17" s="14" t="s">
        <v>90</v>
      </c>
      <c r="B17" s="15">
        <f>-B83</f>
        <v>-1458</v>
      </c>
      <c r="C17" s="15"/>
      <c r="D17" s="16" t="s">
        <v>91</v>
      </c>
    </row>
    <row r="18" spans="1:4" x14ac:dyDescent="0.2">
      <c r="A18" s="14"/>
      <c r="B18" s="15"/>
      <c r="C18" s="15"/>
      <c r="D18" s="16"/>
    </row>
    <row r="19" spans="1:4" x14ac:dyDescent="0.2">
      <c r="A19" s="4"/>
      <c r="B19" s="10"/>
      <c r="C19" s="10"/>
    </row>
    <row r="20" spans="1:4" x14ac:dyDescent="0.2">
      <c r="A20" s="18" t="s">
        <v>12</v>
      </c>
      <c r="B20" s="19">
        <f>B12-B83</f>
        <v>7831</v>
      </c>
      <c r="C20" s="19"/>
      <c r="D20" s="20"/>
    </row>
    <row r="21" spans="1:4" x14ac:dyDescent="0.2">
      <c r="A21" s="2"/>
    </row>
    <row r="22" spans="1:4" x14ac:dyDescent="0.2">
      <c r="A22" s="2"/>
    </row>
    <row r="23" spans="1:4" x14ac:dyDescent="0.2">
      <c r="A23" s="7" t="s">
        <v>13</v>
      </c>
      <c r="B23" s="7"/>
      <c r="C23" s="7"/>
      <c r="D23" s="21"/>
    </row>
    <row r="24" spans="1:4" ht="17" thickBot="1" x14ac:dyDescent="0.25">
      <c r="B24" s="3"/>
      <c r="C24" s="3"/>
      <c r="D24" s="25"/>
    </row>
    <row r="25" spans="1:4" x14ac:dyDescent="0.2">
      <c r="A25" s="2" t="s">
        <v>14</v>
      </c>
      <c r="B25" s="92">
        <v>44926</v>
      </c>
      <c r="C25" s="93">
        <v>44561</v>
      </c>
      <c r="D25" s="31"/>
    </row>
    <row r="26" spans="1:4" x14ac:dyDescent="0.2">
      <c r="A26" s="13"/>
      <c r="B26" s="94"/>
      <c r="C26" s="33"/>
      <c r="D26" s="31"/>
    </row>
    <row r="27" spans="1:4" x14ac:dyDescent="0.2">
      <c r="A27" s="2" t="s">
        <v>15</v>
      </c>
      <c r="B27" s="95"/>
      <c r="C27" s="31"/>
      <c r="D27" s="31"/>
    </row>
    <row r="28" spans="1:4" x14ac:dyDescent="0.2">
      <c r="A28" s="45"/>
      <c r="B28" s="95"/>
      <c r="C28" s="31"/>
      <c r="D28" s="45"/>
    </row>
    <row r="29" spans="1:4" x14ac:dyDescent="0.2">
      <c r="A29" s="13"/>
      <c r="B29" s="95"/>
      <c r="C29" s="31"/>
      <c r="D29" s="31"/>
    </row>
    <row r="30" spans="1:4" ht="17" x14ac:dyDescent="0.2">
      <c r="A30" s="14" t="s">
        <v>24</v>
      </c>
      <c r="B30" s="96"/>
      <c r="C30" s="86">
        <v>4878</v>
      </c>
      <c r="D30" s="16" t="s">
        <v>93</v>
      </c>
    </row>
    <row r="31" spans="1:4" x14ac:dyDescent="0.2">
      <c r="A31" s="14" t="s">
        <v>25</v>
      </c>
      <c r="B31" s="96"/>
      <c r="C31" s="86"/>
      <c r="D31" s="16"/>
    </row>
    <row r="32" spans="1:4" ht="17" x14ac:dyDescent="0.2">
      <c r="A32" s="1" t="s">
        <v>26</v>
      </c>
      <c r="B32" s="96"/>
      <c r="C32" s="86">
        <v>1488</v>
      </c>
      <c r="D32" s="16" t="s">
        <v>93</v>
      </c>
    </row>
    <row r="33" spans="1:4" x14ac:dyDescent="0.2">
      <c r="A33" s="14"/>
      <c r="B33" s="96"/>
      <c r="C33" s="86"/>
      <c r="D33" s="11"/>
    </row>
    <row r="34" spans="1:4" x14ac:dyDescent="0.2">
      <c r="A34" s="1" t="s">
        <v>27</v>
      </c>
      <c r="B34" s="96"/>
      <c r="C34" s="86"/>
      <c r="D34" s="11"/>
    </row>
    <row r="35" spans="1:4" x14ac:dyDescent="0.2">
      <c r="A35" s="14"/>
      <c r="B35" s="96"/>
      <c r="C35" s="86"/>
      <c r="D35" s="11"/>
    </row>
    <row r="36" spans="1:4" x14ac:dyDescent="0.2">
      <c r="A36" s="14" t="s">
        <v>28</v>
      </c>
      <c r="B36" s="96"/>
      <c r="C36" s="86"/>
      <c r="D36" s="16"/>
    </row>
    <row r="37" spans="1:4" x14ac:dyDescent="0.2">
      <c r="A37" s="14" t="s">
        <v>29</v>
      </c>
      <c r="B37" s="96"/>
      <c r="C37" s="86"/>
      <c r="D37" s="11"/>
    </row>
    <row r="38" spans="1:4" x14ac:dyDescent="0.2">
      <c r="A38" s="14"/>
      <c r="B38" s="96"/>
      <c r="C38" s="86"/>
      <c r="D38" s="11"/>
    </row>
    <row r="39" spans="1:4" x14ac:dyDescent="0.2">
      <c r="A39" s="14" t="s">
        <v>30</v>
      </c>
      <c r="B39" s="96"/>
      <c r="C39" s="86"/>
      <c r="D39" s="11"/>
    </row>
    <row r="40" spans="1:4" x14ac:dyDescent="0.2">
      <c r="A40" s="14" t="s">
        <v>31</v>
      </c>
      <c r="B40" s="96"/>
      <c r="C40" s="86"/>
      <c r="D40" s="16"/>
    </row>
    <row r="41" spans="1:4" x14ac:dyDescent="0.2">
      <c r="A41" s="14" t="s">
        <v>32</v>
      </c>
      <c r="B41" s="96"/>
      <c r="C41" s="86"/>
      <c r="D41" s="11"/>
    </row>
    <row r="42" spans="1:4" x14ac:dyDescent="0.2">
      <c r="A42" s="14" t="s">
        <v>33</v>
      </c>
      <c r="B42" s="96"/>
      <c r="C42" s="86"/>
      <c r="D42" s="11"/>
    </row>
    <row r="43" spans="1:4" x14ac:dyDescent="0.2">
      <c r="A43" s="14"/>
      <c r="B43" s="96"/>
      <c r="C43" s="86"/>
      <c r="D43" s="11"/>
    </row>
    <row r="44" spans="1:4" x14ac:dyDescent="0.2">
      <c r="A44" s="14" t="s">
        <v>34</v>
      </c>
      <c r="B44" s="96"/>
      <c r="C44" s="86"/>
      <c r="D44" s="16"/>
    </row>
    <row r="45" spans="1:4" x14ac:dyDescent="0.2">
      <c r="A45" s="14" t="s">
        <v>35</v>
      </c>
      <c r="B45" s="96"/>
      <c r="C45" s="86"/>
      <c r="D45" s="11"/>
    </row>
    <row r="46" spans="1:4" x14ac:dyDescent="0.2">
      <c r="A46" s="14" t="s">
        <v>36</v>
      </c>
      <c r="B46" s="96"/>
      <c r="C46" s="86"/>
      <c r="D46" s="16"/>
    </row>
    <row r="47" spans="1:4" x14ac:dyDescent="0.2">
      <c r="A47" s="14" t="s">
        <v>37</v>
      </c>
      <c r="B47" s="96"/>
      <c r="C47" s="86"/>
      <c r="D47" s="16"/>
    </row>
    <row r="48" spans="1:4" x14ac:dyDescent="0.2">
      <c r="A48" s="14"/>
      <c r="B48" s="96"/>
      <c r="C48" s="86"/>
      <c r="D48" s="11"/>
    </row>
    <row r="49" spans="1:4" ht="17" x14ac:dyDescent="0.2">
      <c r="A49" s="14" t="s">
        <v>38</v>
      </c>
      <c r="B49" s="103"/>
      <c r="C49" s="104">
        <v>0.26900000000000002</v>
      </c>
      <c r="D49" s="16" t="s">
        <v>93</v>
      </c>
    </row>
    <row r="50" spans="1:4" x14ac:dyDescent="0.2">
      <c r="A50" s="14"/>
      <c r="B50" s="96"/>
      <c r="C50" s="86"/>
      <c r="D50" s="11"/>
    </row>
    <row r="51" spans="1:4" x14ac:dyDescent="0.2">
      <c r="A51" s="14" t="s">
        <v>39</v>
      </c>
      <c r="B51" s="96"/>
      <c r="C51" s="104">
        <f>SUM(C36:C49)</f>
        <v>0.26900000000000002</v>
      </c>
      <c r="D51" s="11"/>
    </row>
    <row r="52" spans="1:4" x14ac:dyDescent="0.2">
      <c r="A52" s="51"/>
      <c r="B52" s="97"/>
      <c r="C52" s="81"/>
      <c r="D52" s="56"/>
    </row>
    <row r="53" spans="1:4" ht="51" x14ac:dyDescent="0.2">
      <c r="A53" s="57" t="s">
        <v>13</v>
      </c>
      <c r="B53" s="98">
        <v>1120</v>
      </c>
      <c r="C53" s="87">
        <f>C32+C51</f>
        <v>1488.269</v>
      </c>
      <c r="D53" s="63" t="s">
        <v>94</v>
      </c>
    </row>
    <row r="54" spans="1:4" x14ac:dyDescent="0.2">
      <c r="B54" s="99"/>
      <c r="C54" s="10"/>
      <c r="D54" s="11"/>
    </row>
    <row r="55" spans="1:4" x14ac:dyDescent="0.2">
      <c r="B55" s="100"/>
      <c r="C55" s="3"/>
      <c r="D55" s="10"/>
    </row>
    <row r="56" spans="1:4" x14ac:dyDescent="0.2">
      <c r="A56" s="65" t="s">
        <v>41</v>
      </c>
      <c r="B56" s="66" t="s">
        <v>42</v>
      </c>
      <c r="C56" s="101">
        <f>ROUND((B20/C30),1)</f>
        <v>1.6</v>
      </c>
      <c r="D56" s="10"/>
    </row>
    <row r="57" spans="1:4" x14ac:dyDescent="0.2">
      <c r="A57" s="65" t="s">
        <v>43</v>
      </c>
      <c r="B57" s="66" t="s">
        <v>42</v>
      </c>
      <c r="C57" s="101">
        <f>ROUND((B20/C32),1)</f>
        <v>5.3</v>
      </c>
      <c r="D57" s="10"/>
    </row>
    <row r="58" spans="1:4" x14ac:dyDescent="0.2">
      <c r="A58" s="65" t="s">
        <v>44</v>
      </c>
      <c r="B58" s="69">
        <f>ROUND((B20/B53),1)</f>
        <v>7</v>
      </c>
      <c r="C58" s="101">
        <f>ROUND((B20/C53),1)</f>
        <v>5.3</v>
      </c>
      <c r="D58" s="10"/>
    </row>
    <row r="59" spans="1:4" ht="17" thickBot="1" x14ac:dyDescent="0.25">
      <c r="B59" s="71"/>
    </row>
    <row r="61" spans="1:4" x14ac:dyDescent="0.2">
      <c r="A61" s="7" t="s">
        <v>45</v>
      </c>
      <c r="B61" s="8"/>
      <c r="C61" s="8"/>
      <c r="D61" s="9"/>
    </row>
    <row r="62" spans="1:4" x14ac:dyDescent="0.2">
      <c r="D62" s="10"/>
    </row>
    <row r="63" spans="1:4" x14ac:dyDescent="0.2">
      <c r="A63" s="14" t="s">
        <v>95</v>
      </c>
    </row>
    <row r="64" spans="1:4" x14ac:dyDescent="0.2">
      <c r="A64" s="14" t="s">
        <v>92</v>
      </c>
    </row>
    <row r="65" spans="1:4" x14ac:dyDescent="0.2">
      <c r="A65" t="s">
        <v>83</v>
      </c>
    </row>
    <row r="66" spans="1:4" x14ac:dyDescent="0.2">
      <c r="A66" t="s">
        <v>84</v>
      </c>
      <c r="D66" s="11"/>
    </row>
    <row r="67" spans="1:4" x14ac:dyDescent="0.2">
      <c r="A67" t="s">
        <v>50</v>
      </c>
      <c r="D67" s="11"/>
    </row>
    <row r="68" spans="1:4" x14ac:dyDescent="0.2">
      <c r="D68" s="11"/>
    </row>
    <row r="69" spans="1:4" x14ac:dyDescent="0.2">
      <c r="A69" s="72"/>
      <c r="B69" s="72"/>
      <c r="C69" s="72"/>
      <c r="D69" s="9"/>
    </row>
    <row r="70" spans="1:4" x14ac:dyDescent="0.2">
      <c r="D70" s="73"/>
    </row>
    <row r="71" spans="1:4" x14ac:dyDescent="0.2">
      <c r="D71" s="73"/>
    </row>
    <row r="72" spans="1:4" x14ac:dyDescent="0.2">
      <c r="B72" s="3" t="s">
        <v>2</v>
      </c>
      <c r="C72" s="3"/>
    </row>
    <row r="73" spans="1:4" x14ac:dyDescent="0.2">
      <c r="B73" s="3"/>
      <c r="C73" s="3"/>
    </row>
    <row r="74" spans="1:4" x14ac:dyDescent="0.2">
      <c r="B74" s="5" t="s">
        <v>4</v>
      </c>
      <c r="C74" s="5"/>
    </row>
    <row r="75" spans="1:4" x14ac:dyDescent="0.2">
      <c r="B75" s="5"/>
      <c r="C75" s="5"/>
    </row>
    <row r="76" spans="1:4" x14ac:dyDescent="0.2">
      <c r="B76" s="74">
        <v>45023</v>
      </c>
      <c r="C76" s="74"/>
    </row>
    <row r="77" spans="1:4" x14ac:dyDescent="0.2">
      <c r="A77" s="2" t="s">
        <v>15</v>
      </c>
      <c r="B77" s="5"/>
      <c r="C77" s="5"/>
    </row>
    <row r="78" spans="1:4" x14ac:dyDescent="0.2">
      <c r="A78" s="91"/>
      <c r="B78" s="5"/>
      <c r="C78" s="5"/>
    </row>
    <row r="80" spans="1:4" ht="17" x14ac:dyDescent="0.2">
      <c r="A80" s="14" t="s">
        <v>52</v>
      </c>
      <c r="B80" s="82">
        <v>1733</v>
      </c>
      <c r="C80" s="15"/>
      <c r="D80" s="16" t="s">
        <v>11</v>
      </c>
    </row>
    <row r="81" spans="1:10" x14ac:dyDescent="0.2">
      <c r="A81" s="14" t="s">
        <v>53</v>
      </c>
      <c r="B81" s="15"/>
      <c r="C81" s="15"/>
      <c r="D81" s="16"/>
    </row>
    <row r="82" spans="1:10" ht="17" x14ac:dyDescent="0.2">
      <c r="A82" t="s">
        <v>54</v>
      </c>
      <c r="B82" s="81">
        <v>-275</v>
      </c>
      <c r="C82" s="82"/>
      <c r="D82" s="16" t="s">
        <v>11</v>
      </c>
    </row>
    <row r="83" spans="1:10" x14ac:dyDescent="0.2">
      <c r="A83" s="2" t="s">
        <v>90</v>
      </c>
      <c r="B83" s="83">
        <f>SUM(B80:B82)</f>
        <v>1458</v>
      </c>
      <c r="C83" s="83"/>
    </row>
    <row r="86" spans="1:10" x14ac:dyDescent="0.2">
      <c r="A86" s="85" t="s">
        <v>56</v>
      </c>
    </row>
    <row r="90" spans="1:10" x14ac:dyDescent="0.2">
      <c r="F90" s="16"/>
      <c r="G90" s="16"/>
      <c r="H90" s="16"/>
      <c r="I90" s="16"/>
      <c r="J90" s="16"/>
    </row>
  </sheetData>
  <sheetProtection algorithmName="SHA-512" hashValue="PS5Xyjd8RMw8xsWT7eJay/0LQZlFDiAfYLKpNxi89TVyQFYuomisXWTxBWDK3KFIcAE3z+5pBbIPVsKG9plpGA==" saltValue="pI78eLA+mu4sUu9BeYQ7xQ==" spinCount="100000" sheet="1" objects="1" scenarios="1"/>
  <pageMargins left="0.7" right="0.7" top="0.75" bottom="0.75" header="0.3" footer="0.3"/>
  <pageSetup paperSize="9" scale="54"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896FF-32CD-AE4A-96D8-AE9B6756316A}">
  <sheetPr>
    <pageSetUpPr fitToPage="1"/>
  </sheetPr>
  <dimension ref="A1:I88"/>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96</v>
      </c>
      <c r="C1" s="1"/>
    </row>
    <row r="2" spans="1:3" x14ac:dyDescent="0.2">
      <c r="A2" s="2"/>
    </row>
    <row r="3" spans="1:3" x14ac:dyDescent="0.2">
      <c r="A3" s="2" t="s">
        <v>1</v>
      </c>
      <c r="B3" s="3" t="s">
        <v>2</v>
      </c>
      <c r="C3" s="4"/>
    </row>
    <row r="4" spans="1:3" x14ac:dyDescent="0.2">
      <c r="A4" s="2"/>
      <c r="B4" s="3"/>
      <c r="C4" s="4"/>
    </row>
    <row r="5" spans="1:3" x14ac:dyDescent="0.2">
      <c r="A5" s="2" t="s">
        <v>3</v>
      </c>
      <c r="B5" s="5" t="s">
        <v>4</v>
      </c>
    </row>
    <row r="6" spans="1:3" x14ac:dyDescent="0.2">
      <c r="A6" s="2"/>
      <c r="B6" s="6"/>
    </row>
    <row r="7" spans="1:3" x14ac:dyDescent="0.2">
      <c r="A7" s="7" t="s">
        <v>5</v>
      </c>
      <c r="B7" s="8"/>
      <c r="C7" s="9"/>
    </row>
    <row r="8" spans="1:3" x14ac:dyDescent="0.2">
      <c r="A8" s="2" t="s">
        <v>6</v>
      </c>
      <c r="B8" s="10"/>
      <c r="C8" s="11"/>
    </row>
    <row r="9" spans="1:3" x14ac:dyDescent="0.2">
      <c r="A9" s="12">
        <v>45040</v>
      </c>
      <c r="B9" s="10"/>
      <c r="C9" s="11"/>
    </row>
    <row r="10" spans="1:3" x14ac:dyDescent="0.2">
      <c r="A10" s="13"/>
      <c r="B10" s="10"/>
      <c r="C10" s="11"/>
    </row>
    <row r="11" spans="1:3" x14ac:dyDescent="0.2">
      <c r="A11" s="13"/>
      <c r="B11" s="10"/>
      <c r="C11" s="11"/>
    </row>
    <row r="12" spans="1:3" ht="34" x14ac:dyDescent="0.2">
      <c r="A12" s="14" t="s">
        <v>89</v>
      </c>
      <c r="B12" s="15">
        <v>0</v>
      </c>
      <c r="C12" s="16" t="s">
        <v>97</v>
      </c>
    </row>
    <row r="13" spans="1:3" x14ac:dyDescent="0.2">
      <c r="A13" s="14"/>
      <c r="B13" s="15"/>
      <c r="C13" s="16"/>
    </row>
    <row r="14" spans="1:3" x14ac:dyDescent="0.2">
      <c r="A14" s="14"/>
      <c r="B14" s="15"/>
      <c r="C14" s="16"/>
    </row>
    <row r="15" spans="1:3" x14ac:dyDescent="0.2">
      <c r="A15" s="17" t="s">
        <v>9</v>
      </c>
      <c r="B15" s="15"/>
      <c r="C15" s="16"/>
    </row>
    <row r="16" spans="1:3" x14ac:dyDescent="0.2">
      <c r="A16" s="14"/>
      <c r="B16" s="15"/>
      <c r="C16" s="16"/>
    </row>
    <row r="17" spans="1:3" ht="17" x14ac:dyDescent="0.2">
      <c r="A17" s="14" t="s">
        <v>60</v>
      </c>
      <c r="B17" s="15">
        <f>-B81</f>
        <v>4000</v>
      </c>
      <c r="C17" s="16" t="s">
        <v>98</v>
      </c>
    </row>
    <row r="18" spans="1:3" x14ac:dyDescent="0.2">
      <c r="A18" s="14"/>
      <c r="B18" s="15"/>
      <c r="C18" s="16"/>
    </row>
    <row r="19" spans="1:3" x14ac:dyDescent="0.2">
      <c r="A19" s="4"/>
      <c r="B19" s="10"/>
    </row>
    <row r="20" spans="1:3" x14ac:dyDescent="0.2">
      <c r="A20" s="18" t="s">
        <v>12</v>
      </c>
      <c r="B20" s="19">
        <f>B12-B81</f>
        <v>4000</v>
      </c>
      <c r="C20" s="20"/>
    </row>
    <row r="21" spans="1:3" x14ac:dyDescent="0.2">
      <c r="A21" s="2"/>
    </row>
    <row r="22" spans="1:3" x14ac:dyDescent="0.2">
      <c r="A22" s="2"/>
    </row>
    <row r="23" spans="1:3" x14ac:dyDescent="0.2">
      <c r="A23" s="7" t="s">
        <v>13</v>
      </c>
      <c r="B23" s="7"/>
      <c r="C23" s="21"/>
    </row>
    <row r="24" spans="1:3" x14ac:dyDescent="0.2">
      <c r="A24" s="2" t="s">
        <v>14</v>
      </c>
      <c r="B24" s="3"/>
      <c r="C24" s="25"/>
    </row>
    <row r="25" spans="1:3" x14ac:dyDescent="0.2">
      <c r="A25" s="12">
        <v>44926</v>
      </c>
      <c r="B25" s="31"/>
      <c r="C25" s="31"/>
    </row>
    <row r="26" spans="1:3" x14ac:dyDescent="0.2">
      <c r="A26" s="13"/>
      <c r="B26" s="33"/>
      <c r="C26" s="31"/>
    </row>
    <row r="27" spans="1:3" x14ac:dyDescent="0.2">
      <c r="A27" s="2" t="s">
        <v>15</v>
      </c>
      <c r="B27" s="31"/>
      <c r="C27" s="31"/>
    </row>
    <row r="28" spans="1:3" x14ac:dyDescent="0.2">
      <c r="A28" s="45"/>
      <c r="B28" s="31"/>
      <c r="C28" s="45"/>
    </row>
    <row r="29" spans="1:3" x14ac:dyDescent="0.2">
      <c r="A29" s="13"/>
      <c r="B29" s="31"/>
      <c r="C29" s="31"/>
    </row>
    <row r="30" spans="1:3" ht="17" x14ac:dyDescent="0.2">
      <c r="A30" s="14" t="s">
        <v>24</v>
      </c>
      <c r="B30" s="86">
        <v>5185.759</v>
      </c>
      <c r="C30" s="16" t="s">
        <v>99</v>
      </c>
    </row>
    <row r="31" spans="1:3" x14ac:dyDescent="0.2">
      <c r="A31" s="14" t="s">
        <v>25</v>
      </c>
      <c r="B31" s="86"/>
      <c r="C31" s="16"/>
    </row>
    <row r="32" spans="1:3" ht="17" x14ac:dyDescent="0.2">
      <c r="A32" s="1" t="s">
        <v>26</v>
      </c>
      <c r="B32" s="86">
        <v>-9907.4629999999997</v>
      </c>
      <c r="C32" s="16" t="s">
        <v>99</v>
      </c>
    </row>
    <row r="33" spans="1:3" x14ac:dyDescent="0.2">
      <c r="A33" s="14"/>
      <c r="B33" s="86"/>
      <c r="C33" s="11"/>
    </row>
    <row r="34" spans="1:3" x14ac:dyDescent="0.2">
      <c r="A34" s="1" t="s">
        <v>27</v>
      </c>
      <c r="B34" s="86"/>
      <c r="C34" s="11"/>
    </row>
    <row r="35" spans="1:3" x14ac:dyDescent="0.2">
      <c r="A35" s="14"/>
      <c r="B35" s="86"/>
      <c r="C35" s="11"/>
    </row>
    <row r="36" spans="1:3" x14ac:dyDescent="0.2">
      <c r="A36" s="14" t="s">
        <v>28</v>
      </c>
      <c r="B36" s="86"/>
      <c r="C36" s="16"/>
    </row>
    <row r="37" spans="1:3" x14ac:dyDescent="0.2">
      <c r="A37" s="14" t="s">
        <v>29</v>
      </c>
      <c r="B37" s="86"/>
      <c r="C37" s="11"/>
    </row>
    <row r="38" spans="1:3" x14ac:dyDescent="0.2">
      <c r="A38" s="14"/>
      <c r="B38" s="86"/>
      <c r="C38" s="11"/>
    </row>
    <row r="39" spans="1:3" x14ac:dyDescent="0.2">
      <c r="A39" s="14" t="s">
        <v>30</v>
      </c>
      <c r="B39" s="86"/>
      <c r="C39" s="11"/>
    </row>
    <row r="40" spans="1:3" x14ac:dyDescent="0.2">
      <c r="A40" s="14" t="s">
        <v>31</v>
      </c>
      <c r="B40" s="86"/>
      <c r="C40" s="16"/>
    </row>
    <row r="41" spans="1:3" x14ac:dyDescent="0.2">
      <c r="A41" s="14" t="s">
        <v>32</v>
      </c>
      <c r="B41" s="86"/>
      <c r="C41" s="11"/>
    </row>
    <row r="42" spans="1:3" x14ac:dyDescent="0.2">
      <c r="A42" s="14" t="s">
        <v>33</v>
      </c>
      <c r="B42" s="86"/>
      <c r="C42" s="11"/>
    </row>
    <row r="43" spans="1:3" x14ac:dyDescent="0.2">
      <c r="A43" s="14"/>
      <c r="B43" s="86"/>
      <c r="C43" s="11"/>
    </row>
    <row r="44" spans="1:3" x14ac:dyDescent="0.2">
      <c r="A44" s="14" t="s">
        <v>34</v>
      </c>
      <c r="B44" s="86"/>
      <c r="C44" s="16"/>
    </row>
    <row r="45" spans="1:3" x14ac:dyDescent="0.2">
      <c r="A45" s="14" t="s">
        <v>35</v>
      </c>
      <c r="B45" s="86"/>
      <c r="C45" s="11"/>
    </row>
    <row r="46" spans="1:3" x14ac:dyDescent="0.2">
      <c r="A46" s="14" t="s">
        <v>36</v>
      </c>
      <c r="B46" s="86"/>
      <c r="C46" s="16"/>
    </row>
    <row r="47" spans="1:3" ht="17" x14ac:dyDescent="0.2">
      <c r="A47" s="14" t="s">
        <v>37</v>
      </c>
      <c r="B47" s="86">
        <v>237.58699999999999</v>
      </c>
      <c r="C47" s="16" t="s">
        <v>99</v>
      </c>
    </row>
    <row r="48" spans="1:3" x14ac:dyDescent="0.2">
      <c r="A48" s="14"/>
      <c r="B48" s="86"/>
      <c r="C48" s="11"/>
    </row>
    <row r="49" spans="1:3" ht="17" x14ac:dyDescent="0.2">
      <c r="A49" s="14" t="s">
        <v>38</v>
      </c>
      <c r="B49" s="86">
        <v>656.87099999999998</v>
      </c>
      <c r="C49" s="16" t="s">
        <v>99</v>
      </c>
    </row>
    <row r="50" spans="1:3" x14ac:dyDescent="0.2">
      <c r="A50" s="14"/>
      <c r="B50" s="86"/>
      <c r="C50" s="11"/>
    </row>
    <row r="51" spans="1:3" x14ac:dyDescent="0.2">
      <c r="A51" s="14" t="s">
        <v>39</v>
      </c>
      <c r="B51" s="86">
        <f>SUM(B36:B49)</f>
        <v>894.45799999999997</v>
      </c>
      <c r="C51" s="11"/>
    </row>
    <row r="52" spans="1:3" x14ac:dyDescent="0.2">
      <c r="A52" s="51"/>
      <c r="B52" s="81"/>
      <c r="C52" s="56"/>
    </row>
    <row r="53" spans="1:3" x14ac:dyDescent="0.2">
      <c r="A53" s="57" t="s">
        <v>13</v>
      </c>
      <c r="B53" s="87">
        <f>B32+B51</f>
        <v>-9013.0049999999992</v>
      </c>
      <c r="C53" s="88"/>
    </row>
    <row r="54" spans="1:3" x14ac:dyDescent="0.2">
      <c r="B54" s="10"/>
      <c r="C54" s="11"/>
    </row>
    <row r="55" spans="1:3" x14ac:dyDescent="0.2">
      <c r="B55" s="3"/>
      <c r="C55" s="10"/>
    </row>
    <row r="56" spans="1:3" x14ac:dyDescent="0.2">
      <c r="A56" s="65" t="s">
        <v>41</v>
      </c>
      <c r="B56" s="89">
        <f>ROUND((B20/B30),1)</f>
        <v>0.8</v>
      </c>
      <c r="C56" s="10"/>
    </row>
    <row r="57" spans="1:3" x14ac:dyDescent="0.2">
      <c r="A57" s="65" t="s">
        <v>43</v>
      </c>
      <c r="B57" s="90" t="s">
        <v>42</v>
      </c>
      <c r="C57" s="10"/>
    </row>
    <row r="58" spans="1:3" x14ac:dyDescent="0.2">
      <c r="A58" s="65" t="s">
        <v>44</v>
      </c>
      <c r="B58" s="90" t="s">
        <v>42</v>
      </c>
      <c r="C58" s="10"/>
    </row>
    <row r="61" spans="1:3" x14ac:dyDescent="0.2">
      <c r="A61" s="7" t="s">
        <v>45</v>
      </c>
      <c r="B61" s="8"/>
      <c r="C61" s="9"/>
    </row>
    <row r="62" spans="1:3" x14ac:dyDescent="0.2">
      <c r="C62" s="10"/>
    </row>
    <row r="63" spans="1:3" x14ac:dyDescent="0.2">
      <c r="A63" s="14" t="s">
        <v>100</v>
      </c>
    </row>
    <row r="64" spans="1:3" x14ac:dyDescent="0.2">
      <c r="A64" t="s">
        <v>101</v>
      </c>
    </row>
    <row r="65" spans="1:3" x14ac:dyDescent="0.2">
      <c r="A65" s="14" t="s">
        <v>102</v>
      </c>
    </row>
    <row r="66" spans="1:3" x14ac:dyDescent="0.2">
      <c r="C66" s="11"/>
    </row>
    <row r="67" spans="1:3" x14ac:dyDescent="0.2">
      <c r="A67" s="72"/>
      <c r="B67" s="72"/>
      <c r="C67" s="9"/>
    </row>
    <row r="68" spans="1:3" x14ac:dyDescent="0.2">
      <c r="C68" s="73"/>
    </row>
    <row r="69" spans="1:3" x14ac:dyDescent="0.2">
      <c r="C69" s="73"/>
    </row>
    <row r="70" spans="1:3" x14ac:dyDescent="0.2">
      <c r="B70" s="3" t="s">
        <v>2</v>
      </c>
    </row>
    <row r="71" spans="1:3" x14ac:dyDescent="0.2">
      <c r="B71" s="3"/>
    </row>
    <row r="72" spans="1:3" x14ac:dyDescent="0.2">
      <c r="B72" s="5" t="s">
        <v>4</v>
      </c>
    </row>
    <row r="73" spans="1:3" x14ac:dyDescent="0.2">
      <c r="B73" s="5"/>
    </row>
    <row r="74" spans="1:3" x14ac:dyDescent="0.2">
      <c r="B74" s="74">
        <v>45040</v>
      </c>
    </row>
    <row r="75" spans="1:3" x14ac:dyDescent="0.2">
      <c r="A75" s="2" t="s">
        <v>15</v>
      </c>
      <c r="B75" s="5"/>
    </row>
    <row r="76" spans="1:3" x14ac:dyDescent="0.2">
      <c r="A76" s="91"/>
      <c r="B76" s="5"/>
    </row>
    <row r="78" spans="1:3" ht="17" x14ac:dyDescent="0.2">
      <c r="A78" s="14" t="s">
        <v>52</v>
      </c>
      <c r="B78" s="15">
        <v>1100</v>
      </c>
      <c r="C78" s="16" t="s">
        <v>98</v>
      </c>
    </row>
    <row r="79" spans="1:3" ht="17" x14ac:dyDescent="0.2">
      <c r="A79" s="14" t="s">
        <v>53</v>
      </c>
      <c r="B79" s="15">
        <v>-5100</v>
      </c>
      <c r="C79" s="16" t="s">
        <v>98</v>
      </c>
    </row>
    <row r="80" spans="1:3" x14ac:dyDescent="0.2">
      <c r="A80" t="s">
        <v>54</v>
      </c>
      <c r="B80" s="81"/>
      <c r="C80" s="16"/>
    </row>
    <row r="81" spans="1:9" x14ac:dyDescent="0.2">
      <c r="A81" s="2" t="s">
        <v>60</v>
      </c>
      <c r="B81" s="83">
        <f>SUM(B78:B80)</f>
        <v>-4000</v>
      </c>
    </row>
    <row r="84" spans="1:9" x14ac:dyDescent="0.2">
      <c r="A84" s="85" t="s">
        <v>56</v>
      </c>
    </row>
    <row r="88" spans="1:9" x14ac:dyDescent="0.2">
      <c r="E88" s="16"/>
      <c r="F88" s="16"/>
      <c r="G88" s="16"/>
      <c r="H88" s="16"/>
      <c r="I88" s="16"/>
    </row>
  </sheetData>
  <sheetProtection algorithmName="SHA-512" hashValue="PkV8Iwfd7hmqWEICupIXl2mMVPdpMR6UEktMV7Iam3kIvD6zWzQkvLxodToAPvtRrOIXOizziWEdIIc/BW/PSA==" saltValue="nbP2kESalaSXRvAchAFn7A==" spinCount="100000" sheet="1" objects="1" scenarios="1"/>
  <pageMargins left="0.7" right="0.7" top="0.75" bottom="0.75" header="0.3" footer="0.3"/>
  <pageSetup paperSize="9" scale="57"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4FABD-4F20-0D45-B181-770175CFCFEA}">
  <sheetPr>
    <pageSetUpPr fitToPage="1"/>
  </sheetPr>
  <dimension ref="A1:L118"/>
  <sheetViews>
    <sheetView workbookViewId="0"/>
  </sheetViews>
  <sheetFormatPr baseColWidth="10" defaultColWidth="8.83203125" defaultRowHeight="16" x14ac:dyDescent="0.2"/>
  <cols>
    <col min="1" max="1" width="39.6640625" bestFit="1" customWidth="1"/>
    <col min="2" max="2" width="12.6640625" customWidth="1"/>
    <col min="3" max="3" width="80.6640625" customWidth="1"/>
    <col min="4" max="4" width="20.5" bestFit="1" customWidth="1"/>
    <col min="5" max="9" width="10.83203125" customWidth="1"/>
  </cols>
  <sheetData>
    <row r="1" spans="1:3" x14ac:dyDescent="0.2">
      <c r="A1" s="1" t="s">
        <v>0</v>
      </c>
      <c r="B1" s="1" t="s">
        <v>103</v>
      </c>
      <c r="C1" s="1"/>
    </row>
    <row r="2" spans="1:3" x14ac:dyDescent="0.2">
      <c r="A2" s="2"/>
    </row>
    <row r="3" spans="1:3" x14ac:dyDescent="0.2">
      <c r="A3" s="2" t="s">
        <v>1</v>
      </c>
      <c r="B3" s="3" t="s">
        <v>2</v>
      </c>
      <c r="C3" s="4"/>
    </row>
    <row r="4" spans="1:3" x14ac:dyDescent="0.2">
      <c r="A4" s="2"/>
      <c r="B4" s="3"/>
      <c r="C4" s="4"/>
    </row>
    <row r="5" spans="1:3" x14ac:dyDescent="0.2">
      <c r="A5" s="2" t="s">
        <v>3</v>
      </c>
      <c r="B5" s="5" t="s">
        <v>4</v>
      </c>
    </row>
    <row r="6" spans="1:3" x14ac:dyDescent="0.2">
      <c r="A6" s="2"/>
      <c r="B6" s="6"/>
    </row>
    <row r="7" spans="1:3" x14ac:dyDescent="0.2">
      <c r="A7" s="7" t="s">
        <v>5</v>
      </c>
      <c r="B7" s="8"/>
      <c r="C7" s="9"/>
    </row>
    <row r="8" spans="1:3" x14ac:dyDescent="0.2">
      <c r="A8" s="2" t="s">
        <v>6</v>
      </c>
      <c r="B8" s="10"/>
      <c r="C8" s="11"/>
    </row>
    <row r="9" spans="1:3" x14ac:dyDescent="0.2">
      <c r="A9" s="12">
        <v>45042</v>
      </c>
      <c r="B9" s="10"/>
      <c r="C9" s="11"/>
    </row>
    <row r="10" spans="1:3" x14ac:dyDescent="0.2">
      <c r="A10" s="13"/>
      <c r="B10" s="10"/>
      <c r="C10" s="11"/>
    </row>
    <row r="11" spans="1:3" x14ac:dyDescent="0.2">
      <c r="A11" s="13"/>
      <c r="B11" s="10"/>
      <c r="C11" s="11"/>
    </row>
    <row r="12" spans="1:3" ht="51" x14ac:dyDescent="0.2">
      <c r="A12" s="14" t="s">
        <v>89</v>
      </c>
      <c r="B12" s="15">
        <f>425+772</f>
        <v>1197</v>
      </c>
      <c r="C12" s="16" t="s">
        <v>104</v>
      </c>
    </row>
    <row r="13" spans="1:3" x14ac:dyDescent="0.2">
      <c r="A13" s="14"/>
      <c r="B13" s="15"/>
      <c r="C13" s="16"/>
    </row>
    <row r="14" spans="1:3" ht="85" x14ac:dyDescent="0.2">
      <c r="A14" s="14" t="s">
        <v>105</v>
      </c>
      <c r="B14" s="80">
        <v>473</v>
      </c>
      <c r="C14" s="16" t="s">
        <v>106</v>
      </c>
    </row>
    <row r="15" spans="1:3" x14ac:dyDescent="0.2">
      <c r="A15" s="14"/>
      <c r="B15" s="15"/>
      <c r="C15" s="16"/>
    </row>
    <row r="16" spans="1:3" x14ac:dyDescent="0.2">
      <c r="A16" s="1" t="s">
        <v>107</v>
      </c>
      <c r="B16" s="15">
        <f>SUM(B12:B14)</f>
        <v>1670</v>
      </c>
      <c r="C16" s="16"/>
    </row>
    <row r="17" spans="1:3" x14ac:dyDescent="0.2">
      <c r="A17" s="14"/>
      <c r="B17" s="15"/>
      <c r="C17" s="105"/>
    </row>
    <row r="18" spans="1:3" x14ac:dyDescent="0.2">
      <c r="A18" s="14"/>
      <c r="B18" s="15"/>
      <c r="C18" s="16"/>
    </row>
    <row r="19" spans="1:3" x14ac:dyDescent="0.2">
      <c r="A19" s="17" t="s">
        <v>9</v>
      </c>
      <c r="B19" s="15"/>
      <c r="C19" s="16"/>
    </row>
    <row r="20" spans="1:3" x14ac:dyDescent="0.2">
      <c r="A20" s="14"/>
      <c r="B20" s="15"/>
      <c r="C20" s="16"/>
    </row>
    <row r="21" spans="1:3" ht="34" x14ac:dyDescent="0.2">
      <c r="A21" s="14" t="s">
        <v>108</v>
      </c>
      <c r="B21" s="15">
        <f>-B90</f>
        <v>-29</v>
      </c>
      <c r="C21" s="16" t="s">
        <v>109</v>
      </c>
    </row>
    <row r="22" spans="1:3" x14ac:dyDescent="0.2">
      <c r="A22" s="14"/>
      <c r="B22" s="15"/>
      <c r="C22" s="16"/>
    </row>
    <row r="23" spans="1:3" x14ac:dyDescent="0.2">
      <c r="A23" s="4"/>
      <c r="B23" s="10"/>
    </row>
    <row r="24" spans="1:3" x14ac:dyDescent="0.2">
      <c r="A24" s="18" t="s">
        <v>12</v>
      </c>
      <c r="B24" s="19">
        <f>B16-B90</f>
        <v>1641</v>
      </c>
      <c r="C24" s="20"/>
    </row>
    <row r="25" spans="1:3" x14ac:dyDescent="0.2">
      <c r="A25" s="2"/>
    </row>
    <row r="26" spans="1:3" x14ac:dyDescent="0.2">
      <c r="A26" s="2"/>
    </row>
    <row r="27" spans="1:3" x14ac:dyDescent="0.2">
      <c r="A27" s="7" t="s">
        <v>13</v>
      </c>
      <c r="B27" s="7"/>
      <c r="C27" s="21"/>
    </row>
    <row r="28" spans="1:3" x14ac:dyDescent="0.2">
      <c r="A28" s="2" t="s">
        <v>14</v>
      </c>
      <c r="B28" s="3"/>
      <c r="C28" s="25"/>
    </row>
    <row r="29" spans="1:3" x14ac:dyDescent="0.2">
      <c r="A29" s="12">
        <v>45016</v>
      </c>
      <c r="B29" s="31"/>
      <c r="C29" s="31"/>
    </row>
    <row r="30" spans="1:3" x14ac:dyDescent="0.2">
      <c r="A30" s="13"/>
      <c r="B30" s="33"/>
      <c r="C30" s="31"/>
    </row>
    <row r="31" spans="1:3" x14ac:dyDescent="0.2">
      <c r="A31" s="2" t="s">
        <v>15</v>
      </c>
      <c r="B31" s="31"/>
      <c r="C31" s="31"/>
    </row>
    <row r="32" spans="1:3" x14ac:dyDescent="0.2">
      <c r="A32" s="45"/>
      <c r="B32" s="31"/>
      <c r="C32" s="45"/>
    </row>
    <row r="33" spans="1:3" x14ac:dyDescent="0.2">
      <c r="A33" s="13"/>
      <c r="B33" s="31"/>
      <c r="C33" s="31"/>
    </row>
    <row r="34" spans="1:3" ht="17" x14ac:dyDescent="0.2">
      <c r="A34" s="14" t="s">
        <v>24</v>
      </c>
      <c r="B34" s="86">
        <v>680</v>
      </c>
      <c r="C34" s="16" t="s">
        <v>110</v>
      </c>
    </row>
    <row r="35" spans="1:3" x14ac:dyDescent="0.2">
      <c r="A35" s="14" t="s">
        <v>25</v>
      </c>
      <c r="B35" s="86"/>
      <c r="C35" s="16"/>
    </row>
    <row r="36" spans="1:3" x14ac:dyDescent="0.2">
      <c r="A36" s="106" t="s">
        <v>26</v>
      </c>
      <c r="B36" s="107">
        <f>B37-B56</f>
        <v>349.47661249999999</v>
      </c>
      <c r="C36" s="108" t="s">
        <v>111</v>
      </c>
    </row>
    <row r="37" spans="1:3" ht="17" x14ac:dyDescent="0.2">
      <c r="A37" s="1" t="s">
        <v>112</v>
      </c>
      <c r="B37" s="86">
        <v>350</v>
      </c>
      <c r="C37" s="16" t="s">
        <v>110</v>
      </c>
    </row>
    <row r="38" spans="1:3" x14ac:dyDescent="0.2">
      <c r="A38" s="14"/>
      <c r="B38" s="86"/>
      <c r="C38" s="11"/>
    </row>
    <row r="39" spans="1:3" x14ac:dyDescent="0.2">
      <c r="A39" s="1" t="s">
        <v>27</v>
      </c>
      <c r="B39" s="86"/>
      <c r="C39" s="11"/>
    </row>
    <row r="40" spans="1:3" x14ac:dyDescent="0.2">
      <c r="A40" s="14"/>
      <c r="B40" s="86"/>
      <c r="C40" s="11"/>
    </row>
    <row r="41" spans="1:3" x14ac:dyDescent="0.2">
      <c r="A41" s="14" t="s">
        <v>28</v>
      </c>
      <c r="B41" s="86"/>
      <c r="C41" s="16"/>
    </row>
    <row r="42" spans="1:3" x14ac:dyDescent="0.2">
      <c r="A42" s="14" t="s">
        <v>29</v>
      </c>
      <c r="B42" s="86"/>
      <c r="C42" s="11"/>
    </row>
    <row r="43" spans="1:3" x14ac:dyDescent="0.2">
      <c r="A43" s="14"/>
      <c r="B43" s="86"/>
      <c r="C43" s="11"/>
    </row>
    <row r="44" spans="1:3" x14ac:dyDescent="0.2">
      <c r="A44" s="14" t="s">
        <v>30</v>
      </c>
      <c r="B44" s="86"/>
      <c r="C44" s="11"/>
    </row>
    <row r="45" spans="1:3" x14ac:dyDescent="0.2">
      <c r="A45" s="14" t="s">
        <v>31</v>
      </c>
      <c r="B45" s="86"/>
      <c r="C45" s="16"/>
    </row>
    <row r="46" spans="1:3" x14ac:dyDescent="0.2">
      <c r="A46" s="14" t="s">
        <v>32</v>
      </c>
      <c r="B46" s="86"/>
      <c r="C46" s="11"/>
    </row>
    <row r="47" spans="1:3" x14ac:dyDescent="0.2">
      <c r="A47" s="14" t="s">
        <v>33</v>
      </c>
      <c r="B47" s="86"/>
      <c r="C47" s="11"/>
    </row>
    <row r="48" spans="1:3" x14ac:dyDescent="0.2">
      <c r="A48" s="14"/>
      <c r="B48" s="86"/>
      <c r="C48" s="11"/>
    </row>
    <row r="49" spans="1:3" x14ac:dyDescent="0.2">
      <c r="A49" s="14" t="s">
        <v>34</v>
      </c>
      <c r="B49" s="86"/>
      <c r="C49" s="16"/>
    </row>
    <row r="50" spans="1:3" x14ac:dyDescent="0.2">
      <c r="A50" s="14" t="s">
        <v>35</v>
      </c>
      <c r="B50" s="86"/>
      <c r="C50" s="11"/>
    </row>
    <row r="51" spans="1:3" x14ac:dyDescent="0.2">
      <c r="A51" s="14" t="s">
        <v>36</v>
      </c>
      <c r="B51" s="86"/>
      <c r="C51" s="16"/>
    </row>
    <row r="52" spans="1:3" x14ac:dyDescent="0.2">
      <c r="A52" s="14" t="s">
        <v>37</v>
      </c>
      <c r="B52" s="86"/>
      <c r="C52" s="16"/>
    </row>
    <row r="53" spans="1:3" x14ac:dyDescent="0.2">
      <c r="A53" s="14"/>
      <c r="B53" s="86"/>
      <c r="C53" s="11"/>
    </row>
    <row r="54" spans="1:3" ht="17" x14ac:dyDescent="0.2">
      <c r="A54" s="14" t="s">
        <v>38</v>
      </c>
      <c r="B54" s="86">
        <v>6.0460000000000003</v>
      </c>
      <c r="C54" s="16" t="s">
        <v>113</v>
      </c>
    </row>
    <row r="55" spans="1:3" x14ac:dyDescent="0.2">
      <c r="A55" s="14"/>
      <c r="B55" s="86"/>
      <c r="C55" s="16"/>
    </row>
    <row r="56" spans="1:3" ht="34" x14ac:dyDescent="0.2">
      <c r="A56" s="14" t="s">
        <v>114</v>
      </c>
      <c r="B56" s="86">
        <f>E111</f>
        <v>0.52338750000000001</v>
      </c>
      <c r="C56" s="16" t="s">
        <v>115</v>
      </c>
    </row>
    <row r="57" spans="1:3" x14ac:dyDescent="0.2">
      <c r="A57" s="14"/>
      <c r="B57" s="86"/>
      <c r="C57" s="16"/>
    </row>
    <row r="58" spans="1:3" x14ac:dyDescent="0.2">
      <c r="A58" s="14" t="s">
        <v>39</v>
      </c>
      <c r="B58" s="86">
        <f>SUM(B41:B56)</f>
        <v>6.5693875000000004</v>
      </c>
      <c r="C58" s="11"/>
    </row>
    <row r="59" spans="1:3" x14ac:dyDescent="0.2">
      <c r="A59" s="14"/>
      <c r="B59" s="86"/>
      <c r="C59" s="11"/>
    </row>
    <row r="60" spans="1:3" x14ac:dyDescent="0.2">
      <c r="A60" s="51"/>
      <c r="B60" s="81"/>
      <c r="C60" s="56"/>
    </row>
    <row r="61" spans="1:3" x14ac:dyDescent="0.2">
      <c r="A61" s="57" t="s">
        <v>13</v>
      </c>
      <c r="B61" s="87">
        <f>B37+B58</f>
        <v>356.5693875</v>
      </c>
      <c r="C61" s="88"/>
    </row>
    <row r="62" spans="1:3" x14ac:dyDescent="0.2">
      <c r="B62" s="10"/>
      <c r="C62" s="11"/>
    </row>
    <row r="63" spans="1:3" x14ac:dyDescent="0.2">
      <c r="B63" s="3"/>
      <c r="C63" s="10"/>
    </row>
    <row r="64" spans="1:3" x14ac:dyDescent="0.2">
      <c r="A64" s="65" t="s">
        <v>41</v>
      </c>
      <c r="B64" s="89">
        <f>ROUND((B24/B34),1)</f>
        <v>2.4</v>
      </c>
      <c r="C64" s="10"/>
    </row>
    <row r="65" spans="1:3" x14ac:dyDescent="0.2">
      <c r="A65" s="65" t="s">
        <v>43</v>
      </c>
      <c r="B65" s="89">
        <f>ROUND((B24/B36),1)</f>
        <v>4.7</v>
      </c>
      <c r="C65" s="10"/>
    </row>
    <row r="66" spans="1:3" x14ac:dyDescent="0.2">
      <c r="A66" s="65" t="s">
        <v>44</v>
      </c>
      <c r="B66" s="89">
        <f>ROUND((B24/B61),1)</f>
        <v>4.5999999999999996</v>
      </c>
      <c r="C66" s="10"/>
    </row>
    <row r="69" spans="1:3" x14ac:dyDescent="0.2">
      <c r="A69" s="7" t="s">
        <v>45</v>
      </c>
      <c r="B69" s="8"/>
      <c r="C69" s="9"/>
    </row>
    <row r="70" spans="1:3" x14ac:dyDescent="0.2">
      <c r="C70" s="10"/>
    </row>
    <row r="71" spans="1:3" x14ac:dyDescent="0.2">
      <c r="A71" s="14" t="s">
        <v>116</v>
      </c>
    </row>
    <row r="72" spans="1:3" x14ac:dyDescent="0.2">
      <c r="A72" t="s">
        <v>117</v>
      </c>
    </row>
    <row r="73" spans="1:3" x14ac:dyDescent="0.2">
      <c r="A73" t="s">
        <v>118</v>
      </c>
    </row>
    <row r="74" spans="1:3" x14ac:dyDescent="0.2">
      <c r="A74" t="s">
        <v>119</v>
      </c>
      <c r="C74" s="11"/>
    </row>
    <row r="75" spans="1:3" x14ac:dyDescent="0.2">
      <c r="C75" s="11"/>
    </row>
    <row r="76" spans="1:3" x14ac:dyDescent="0.2">
      <c r="A76" s="72"/>
      <c r="B76" s="72"/>
      <c r="C76" s="9"/>
    </row>
    <row r="77" spans="1:3" x14ac:dyDescent="0.2">
      <c r="C77" s="73"/>
    </row>
    <row r="78" spans="1:3" x14ac:dyDescent="0.2">
      <c r="C78" s="73"/>
    </row>
    <row r="79" spans="1:3" x14ac:dyDescent="0.2">
      <c r="B79" s="3" t="s">
        <v>2</v>
      </c>
    </row>
    <row r="80" spans="1:3" x14ac:dyDescent="0.2">
      <c r="B80" s="3"/>
    </row>
    <row r="81" spans="1:9" x14ac:dyDescent="0.2">
      <c r="B81" s="5" t="s">
        <v>4</v>
      </c>
    </row>
    <row r="82" spans="1:9" x14ac:dyDescent="0.2">
      <c r="B82" s="5"/>
    </row>
    <row r="83" spans="1:9" x14ac:dyDescent="0.2">
      <c r="B83" s="74">
        <v>45042</v>
      </c>
    </row>
    <row r="84" spans="1:9" x14ac:dyDescent="0.2">
      <c r="A84" s="2" t="s">
        <v>15</v>
      </c>
      <c r="B84" s="5"/>
    </row>
    <row r="85" spans="1:9" x14ac:dyDescent="0.2">
      <c r="A85" s="91"/>
      <c r="B85" s="5"/>
    </row>
    <row r="87" spans="1:9" ht="51" x14ac:dyDescent="0.2">
      <c r="A87" s="14" t="s">
        <v>120</v>
      </c>
      <c r="B87" s="15">
        <f>801-772</f>
        <v>29</v>
      </c>
      <c r="C87" s="16" t="s">
        <v>121</v>
      </c>
    </row>
    <row r="88" spans="1:9" x14ac:dyDescent="0.2">
      <c r="A88" s="14" t="s">
        <v>53</v>
      </c>
      <c r="B88" s="15"/>
      <c r="C88" s="16"/>
    </row>
    <row r="89" spans="1:9" x14ac:dyDescent="0.2">
      <c r="A89" t="s">
        <v>54</v>
      </c>
      <c r="B89" s="81"/>
      <c r="C89" s="16"/>
    </row>
    <row r="90" spans="1:9" x14ac:dyDescent="0.2">
      <c r="A90" s="2" t="s">
        <v>108</v>
      </c>
      <c r="B90" s="83">
        <f>SUM(B87:B89)</f>
        <v>29</v>
      </c>
    </row>
    <row r="93" spans="1:9" x14ac:dyDescent="0.2">
      <c r="A93" s="85" t="s">
        <v>56</v>
      </c>
    </row>
    <row r="95" spans="1:9" x14ac:dyDescent="0.2">
      <c r="D95" s="2" t="str">
        <f>B1</f>
        <v>White Mortgages Limited</v>
      </c>
    </row>
    <row r="96" spans="1:9" x14ac:dyDescent="0.2">
      <c r="D96" s="2" t="s">
        <v>122</v>
      </c>
      <c r="H96" s="16"/>
      <c r="I96" s="16"/>
    </row>
    <row r="97" spans="4:7" x14ac:dyDescent="0.2">
      <c r="E97" s="3" t="s">
        <v>2</v>
      </c>
      <c r="F97" s="3" t="s">
        <v>2</v>
      </c>
      <c r="G97" s="16"/>
    </row>
    <row r="98" spans="4:7" x14ac:dyDescent="0.2">
      <c r="E98" s="3"/>
      <c r="F98" s="3"/>
    </row>
    <row r="99" spans="4:7" x14ac:dyDescent="0.2">
      <c r="D99" s="2"/>
      <c r="E99" s="5" t="s">
        <v>4</v>
      </c>
      <c r="F99" s="5" t="s">
        <v>4</v>
      </c>
      <c r="G99" s="2" t="s">
        <v>123</v>
      </c>
    </row>
    <row r="101" spans="4:7" x14ac:dyDescent="0.2">
      <c r="E101" s="93">
        <v>45016</v>
      </c>
      <c r="F101" s="93">
        <v>44651</v>
      </c>
    </row>
    <row r="103" spans="4:7" x14ac:dyDescent="0.2">
      <c r="D103" t="s">
        <v>124</v>
      </c>
      <c r="E103" s="109">
        <v>0</v>
      </c>
      <c r="F103" s="109">
        <v>-41.871000000000002</v>
      </c>
    </row>
    <row r="104" spans="4:7" x14ac:dyDescent="0.2">
      <c r="E104" s="109"/>
      <c r="F104" s="109"/>
    </row>
    <row r="105" spans="4:7" x14ac:dyDescent="0.2">
      <c r="E105" s="110"/>
      <c r="F105" s="110"/>
    </row>
    <row r="106" spans="4:7" x14ac:dyDescent="0.2">
      <c r="D106" s="2" t="s">
        <v>125</v>
      </c>
      <c r="E106" s="104">
        <f>SUM(E103:E105)</f>
        <v>0</v>
      </c>
      <c r="F106" s="104">
        <f>SUM(F103:F105)</f>
        <v>-41.871000000000002</v>
      </c>
    </row>
    <row r="107" spans="4:7" x14ac:dyDescent="0.2">
      <c r="D107" s="2" t="s">
        <v>126</v>
      </c>
      <c r="E107" s="104">
        <f>(E106+F106)/2</f>
        <v>-20.935500000000001</v>
      </c>
      <c r="F107" s="111"/>
    </row>
    <row r="109" spans="4:7" x14ac:dyDescent="0.2">
      <c r="D109" s="14" t="s">
        <v>127</v>
      </c>
      <c r="G109" s="112">
        <v>2.5</v>
      </c>
    </row>
    <row r="111" spans="4:7" ht="51" x14ac:dyDescent="0.2">
      <c r="D111" s="113" t="s">
        <v>128</v>
      </c>
      <c r="E111" s="114">
        <f>-(E107)*((G109)/100)</f>
        <v>0.52338750000000001</v>
      </c>
    </row>
    <row r="113" spans="4:12" x14ac:dyDescent="0.2">
      <c r="D113" s="1" t="s">
        <v>129</v>
      </c>
    </row>
    <row r="114" spans="4:12" x14ac:dyDescent="0.2">
      <c r="D114" s="115" t="s">
        <v>130</v>
      </c>
      <c r="E114" s="115"/>
      <c r="F114" s="115"/>
      <c r="G114" s="115"/>
      <c r="H114" s="115"/>
      <c r="I114" s="115"/>
      <c r="J114" s="115"/>
      <c r="K114" s="115"/>
      <c r="L114" s="115"/>
    </row>
    <row r="115" spans="4:12" x14ac:dyDescent="0.2">
      <c r="D115" s="85" t="s">
        <v>131</v>
      </c>
    </row>
    <row r="118" spans="4:12" x14ac:dyDescent="0.2">
      <c r="D118" s="85" t="s">
        <v>56</v>
      </c>
    </row>
  </sheetData>
  <sheetProtection algorithmName="SHA-512" hashValue="w5TCYeJ9V/cgvgmOsvlV5vr8C4C62SJK4rZKLOnHdhnY1qH+DvD8cHbVq4CpzMzvCLUrYnUr4Hj0cXyXHPk1Pw==" saltValue="b0LtuaSXgVLZJ1bHBoGZoQ==" spinCount="100000" sheet="1" objects="1" scenarios="1"/>
  <mergeCells count="1">
    <mergeCell ref="D114:L114"/>
  </mergeCells>
  <pageMargins left="0.7" right="0.7" top="0.75" bottom="0.75" header="0.3" footer="0.3"/>
  <pageSetup paperSize="9" scale="35"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E7DC5C-5D04-2A41-B1A4-87D0CB998F33}">
  <sheetPr>
    <pageSetUpPr fitToPage="1"/>
  </sheetPr>
  <dimension ref="A1:J100"/>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132</v>
      </c>
      <c r="C1" s="1"/>
      <c r="D1" s="1"/>
    </row>
    <row r="2" spans="1:4" x14ac:dyDescent="0.2">
      <c r="A2" s="2"/>
    </row>
    <row r="3" spans="1:4" x14ac:dyDescent="0.2">
      <c r="A3" s="2" t="s">
        <v>1</v>
      </c>
      <c r="B3" s="3" t="s">
        <v>2</v>
      </c>
      <c r="C3" s="3" t="s">
        <v>143</v>
      </c>
      <c r="D3" s="4"/>
    </row>
    <row r="4" spans="1:4" x14ac:dyDescent="0.2">
      <c r="A4" s="2"/>
      <c r="B4" s="3"/>
      <c r="C4" s="3"/>
      <c r="D4" s="4"/>
    </row>
    <row r="5" spans="1:4" x14ac:dyDescent="0.2">
      <c r="A5" s="2" t="s">
        <v>3</v>
      </c>
      <c r="B5" s="5" t="s">
        <v>4</v>
      </c>
      <c r="C5" s="5" t="s">
        <v>4</v>
      </c>
    </row>
    <row r="6" spans="1:4" x14ac:dyDescent="0.2">
      <c r="A6" s="2"/>
      <c r="B6" s="6"/>
      <c r="C6" s="6"/>
    </row>
    <row r="7" spans="1:4" x14ac:dyDescent="0.2">
      <c r="A7" s="7" t="s">
        <v>5</v>
      </c>
      <c r="B7" s="8"/>
      <c r="C7" s="8"/>
      <c r="D7" s="9"/>
    </row>
    <row r="8" spans="1:4" x14ac:dyDescent="0.2">
      <c r="A8" s="2" t="s">
        <v>6</v>
      </c>
      <c r="B8" s="10"/>
      <c r="C8" s="10"/>
      <c r="D8" s="11"/>
    </row>
    <row r="9" spans="1:4" x14ac:dyDescent="0.2">
      <c r="A9" s="12">
        <v>45202</v>
      </c>
      <c r="B9" s="10"/>
      <c r="C9" s="10"/>
      <c r="D9" s="11"/>
    </row>
    <row r="10" spans="1:4" x14ac:dyDescent="0.2">
      <c r="A10" s="12"/>
      <c r="B10" s="10"/>
      <c r="C10" s="10"/>
      <c r="D10" s="11"/>
    </row>
    <row r="11" spans="1:4" x14ac:dyDescent="0.2">
      <c r="A11" s="2" t="s">
        <v>15</v>
      </c>
      <c r="B11" s="10"/>
      <c r="C11" s="10"/>
      <c r="D11" s="11"/>
    </row>
    <row r="12" spans="1:4" x14ac:dyDescent="0.2">
      <c r="A12" s="116">
        <v>0.82299999999999995</v>
      </c>
      <c r="B12" s="10"/>
      <c r="C12" s="10"/>
      <c r="D12" s="11" t="s">
        <v>133</v>
      </c>
    </row>
    <row r="13" spans="1:4" x14ac:dyDescent="0.2">
      <c r="A13" s="12"/>
      <c r="B13" s="10"/>
      <c r="C13" s="10"/>
      <c r="D13" s="11"/>
    </row>
    <row r="14" spans="1:4" x14ac:dyDescent="0.2">
      <c r="A14" s="13"/>
      <c r="B14" s="10"/>
      <c r="C14" s="10"/>
      <c r="D14" s="11"/>
    </row>
    <row r="15" spans="1:4" ht="34" x14ac:dyDescent="0.2">
      <c r="A15" s="14" t="s">
        <v>89</v>
      </c>
      <c r="B15" s="15">
        <f>C15*A12</f>
        <v>40573.899999999994</v>
      </c>
      <c r="C15" s="15">
        <f>48000+1300</f>
        <v>49300</v>
      </c>
      <c r="D15" s="16" t="s">
        <v>134</v>
      </c>
    </row>
    <row r="16" spans="1:4" x14ac:dyDescent="0.2">
      <c r="A16" s="14"/>
      <c r="B16" s="15"/>
      <c r="C16" s="15"/>
      <c r="D16" s="16"/>
    </row>
    <row r="17" spans="1:4" ht="34" x14ac:dyDescent="0.2">
      <c r="A17" s="14" t="s">
        <v>145</v>
      </c>
      <c r="B17" s="80">
        <f>C17*A12</f>
        <v>12674.199999999999</v>
      </c>
      <c r="C17" s="80">
        <v>15400</v>
      </c>
      <c r="D17" s="16" t="s">
        <v>135</v>
      </c>
    </row>
    <row r="18" spans="1:4" x14ac:dyDescent="0.2">
      <c r="A18" s="14"/>
      <c r="B18" s="15"/>
      <c r="C18" s="15"/>
      <c r="D18" s="16"/>
    </row>
    <row r="19" spans="1:4" x14ac:dyDescent="0.2">
      <c r="A19" s="14" t="s">
        <v>136</v>
      </c>
      <c r="B19" s="15">
        <f>SUM(B15:B17)</f>
        <v>53248.099999999991</v>
      </c>
      <c r="C19" s="15">
        <f>SUM(C15:C17)</f>
        <v>64700</v>
      </c>
      <c r="D19" s="16"/>
    </row>
    <row r="20" spans="1:4" x14ac:dyDescent="0.2">
      <c r="A20" s="14"/>
      <c r="B20" s="15"/>
      <c r="C20" s="15"/>
      <c r="D20" s="16"/>
    </row>
    <row r="21" spans="1:4" x14ac:dyDescent="0.2">
      <c r="A21" s="17" t="s">
        <v>9</v>
      </c>
      <c r="B21" s="15"/>
      <c r="C21" s="15"/>
      <c r="D21" s="16"/>
    </row>
    <row r="22" spans="1:4" x14ac:dyDescent="0.2">
      <c r="A22" s="14"/>
      <c r="B22" s="15"/>
      <c r="C22" s="15"/>
      <c r="D22" s="16"/>
    </row>
    <row r="23" spans="1:4" ht="34" x14ac:dyDescent="0.2">
      <c r="A23" s="14" t="s">
        <v>60</v>
      </c>
      <c r="B23" s="15">
        <f>-B89</f>
        <v>1975.2</v>
      </c>
      <c r="C23" s="15"/>
      <c r="D23" s="16" t="s">
        <v>137</v>
      </c>
    </row>
    <row r="24" spans="1:4" x14ac:dyDescent="0.2">
      <c r="A24" s="14"/>
      <c r="B24" s="15"/>
      <c r="C24" s="15"/>
      <c r="D24" s="16"/>
    </row>
    <row r="25" spans="1:4" x14ac:dyDescent="0.2">
      <c r="A25" s="4"/>
      <c r="B25" s="10"/>
      <c r="C25" s="10"/>
    </row>
    <row r="26" spans="1:4" x14ac:dyDescent="0.2">
      <c r="A26" s="18" t="s">
        <v>12</v>
      </c>
      <c r="B26" s="19">
        <f>B19-B89</f>
        <v>55223.299999999988</v>
      </c>
      <c r="C26" s="19"/>
      <c r="D26" s="20"/>
    </row>
    <row r="27" spans="1:4" x14ac:dyDescent="0.2">
      <c r="A27" s="2"/>
    </row>
    <row r="28" spans="1:4" x14ac:dyDescent="0.2">
      <c r="A28" s="2"/>
    </row>
    <row r="29" spans="1:4" x14ac:dyDescent="0.2">
      <c r="A29" s="7" t="s">
        <v>13</v>
      </c>
      <c r="B29" s="7"/>
      <c r="C29" s="7"/>
      <c r="D29" s="21"/>
    </row>
    <row r="30" spans="1:4" x14ac:dyDescent="0.2">
      <c r="A30" s="2" t="s">
        <v>14</v>
      </c>
      <c r="B30" s="3"/>
      <c r="C30" s="3"/>
      <c r="D30" s="25"/>
    </row>
    <row r="31" spans="1:4" x14ac:dyDescent="0.2">
      <c r="A31" s="12">
        <v>44742</v>
      </c>
      <c r="B31" s="31"/>
      <c r="C31" s="31"/>
      <c r="D31" s="31"/>
    </row>
    <row r="32" spans="1:4" x14ac:dyDescent="0.2">
      <c r="A32" s="13"/>
      <c r="B32" s="33"/>
      <c r="C32" s="33"/>
      <c r="D32" s="31"/>
    </row>
    <row r="33" spans="1:4" x14ac:dyDescent="0.2">
      <c r="A33" s="2" t="s">
        <v>15</v>
      </c>
      <c r="B33" s="31"/>
      <c r="C33" s="31"/>
      <c r="D33" s="31"/>
    </row>
    <row r="34" spans="1:4" x14ac:dyDescent="0.2">
      <c r="A34" s="45"/>
      <c r="B34" s="31"/>
      <c r="C34" s="31"/>
      <c r="D34" s="45"/>
    </row>
    <row r="35" spans="1:4" x14ac:dyDescent="0.2">
      <c r="A35" s="13"/>
      <c r="B35" s="31"/>
      <c r="C35" s="31"/>
      <c r="D35" s="31"/>
    </row>
    <row r="36" spans="1:4" ht="34" x14ac:dyDescent="0.2">
      <c r="A36" s="14" t="s">
        <v>24</v>
      </c>
      <c r="B36" s="86">
        <v>7571.1949999999997</v>
      </c>
      <c r="C36" s="86"/>
      <c r="D36" s="16" t="s">
        <v>138</v>
      </c>
    </row>
    <row r="37" spans="1:4" x14ac:dyDescent="0.2">
      <c r="A37" s="14" t="s">
        <v>25</v>
      </c>
      <c r="B37" s="86"/>
      <c r="C37" s="86"/>
      <c r="D37" s="16"/>
    </row>
    <row r="38" spans="1:4" ht="34" x14ac:dyDescent="0.2">
      <c r="A38" s="1" t="s">
        <v>26</v>
      </c>
      <c r="B38" s="86">
        <v>-31.033999999999999</v>
      </c>
      <c r="C38" s="86"/>
      <c r="D38" s="16" t="s">
        <v>138</v>
      </c>
    </row>
    <row r="39" spans="1:4" x14ac:dyDescent="0.2">
      <c r="A39" s="14"/>
      <c r="B39" s="86"/>
      <c r="C39" s="86"/>
      <c r="D39" s="11"/>
    </row>
    <row r="40" spans="1:4" x14ac:dyDescent="0.2">
      <c r="A40" s="1" t="s">
        <v>27</v>
      </c>
      <c r="B40" s="86"/>
      <c r="C40" s="86"/>
      <c r="D40" s="11"/>
    </row>
    <row r="41" spans="1:4" x14ac:dyDescent="0.2">
      <c r="A41" s="14"/>
      <c r="B41" s="86"/>
      <c r="C41" s="86"/>
      <c r="D41" s="11"/>
    </row>
    <row r="42" spans="1:4" x14ac:dyDescent="0.2">
      <c r="A42" s="14" t="s">
        <v>28</v>
      </c>
      <c r="B42" s="86"/>
      <c r="C42" s="86"/>
      <c r="D42" s="16"/>
    </row>
    <row r="43" spans="1:4" x14ac:dyDescent="0.2">
      <c r="A43" s="14" t="s">
        <v>29</v>
      </c>
      <c r="B43" s="86"/>
      <c r="C43" s="86"/>
      <c r="D43" s="11"/>
    </row>
    <row r="44" spans="1:4" x14ac:dyDescent="0.2">
      <c r="A44" s="14"/>
      <c r="B44" s="86"/>
      <c r="C44" s="86"/>
      <c r="D44" s="11"/>
    </row>
    <row r="45" spans="1:4" x14ac:dyDescent="0.2">
      <c r="A45" s="14" t="s">
        <v>30</v>
      </c>
      <c r="B45" s="86"/>
      <c r="C45" s="86"/>
      <c r="D45" s="11"/>
    </row>
    <row r="46" spans="1:4" x14ac:dyDescent="0.2">
      <c r="A46" s="14" t="s">
        <v>31</v>
      </c>
      <c r="B46" s="86"/>
      <c r="C46" s="86"/>
      <c r="D46" s="16"/>
    </row>
    <row r="47" spans="1:4" x14ac:dyDescent="0.2">
      <c r="A47" s="14" t="s">
        <v>32</v>
      </c>
      <c r="B47" s="86"/>
      <c r="C47" s="86"/>
      <c r="D47" s="11"/>
    </row>
    <row r="48" spans="1:4" x14ac:dyDescent="0.2">
      <c r="A48" s="14" t="s">
        <v>33</v>
      </c>
      <c r="B48" s="86"/>
      <c r="C48" s="86"/>
      <c r="D48" s="11"/>
    </row>
    <row r="49" spans="1:4" x14ac:dyDescent="0.2">
      <c r="A49" s="14"/>
      <c r="B49" s="86"/>
      <c r="C49" s="86"/>
      <c r="D49" s="11"/>
    </row>
    <row r="50" spans="1:4" x14ac:dyDescent="0.2">
      <c r="A50" s="14" t="s">
        <v>34</v>
      </c>
      <c r="B50" s="86"/>
      <c r="C50" s="86"/>
      <c r="D50" s="16"/>
    </row>
    <row r="51" spans="1:4" x14ac:dyDescent="0.2">
      <c r="A51" s="14" t="s">
        <v>35</v>
      </c>
      <c r="B51" s="86"/>
      <c r="C51" s="86"/>
      <c r="D51" s="11"/>
    </row>
    <row r="52" spans="1:4" x14ac:dyDescent="0.2">
      <c r="A52" s="14" t="s">
        <v>36</v>
      </c>
      <c r="B52" s="86"/>
      <c r="C52" s="86"/>
      <c r="D52" s="16"/>
    </row>
    <row r="53" spans="1:4" ht="34" x14ac:dyDescent="0.2">
      <c r="A53" s="14" t="s">
        <v>37</v>
      </c>
      <c r="B53" s="86">
        <v>558.38800000000003</v>
      </c>
      <c r="C53" s="86"/>
      <c r="D53" s="16" t="s">
        <v>138</v>
      </c>
    </row>
    <row r="54" spans="1:4" x14ac:dyDescent="0.2">
      <c r="A54" s="14"/>
      <c r="B54" s="86"/>
      <c r="C54" s="86"/>
      <c r="D54" s="11"/>
    </row>
    <row r="55" spans="1:4" ht="34" x14ac:dyDescent="0.2">
      <c r="A55" s="14" t="s">
        <v>38</v>
      </c>
      <c r="B55" s="86">
        <v>38.398000000000003</v>
      </c>
      <c r="C55" s="86"/>
      <c r="D55" s="16" t="s">
        <v>138</v>
      </c>
    </row>
    <row r="56" spans="1:4" x14ac:dyDescent="0.2">
      <c r="A56" s="14"/>
      <c r="B56" s="86"/>
      <c r="C56" s="86"/>
      <c r="D56" s="11"/>
    </row>
    <row r="57" spans="1:4" x14ac:dyDescent="0.2">
      <c r="A57" s="14" t="s">
        <v>39</v>
      </c>
      <c r="B57" s="86">
        <f>SUM(B42:B55)</f>
        <v>596.78600000000006</v>
      </c>
      <c r="C57" s="86"/>
      <c r="D57" s="11"/>
    </row>
    <row r="58" spans="1:4" x14ac:dyDescent="0.2">
      <c r="A58" s="51"/>
      <c r="B58" s="81"/>
      <c r="C58" s="81"/>
      <c r="D58" s="56"/>
    </row>
    <row r="59" spans="1:4" x14ac:dyDescent="0.2">
      <c r="A59" s="57" t="s">
        <v>13</v>
      </c>
      <c r="B59" s="87">
        <f>B38+B57</f>
        <v>565.75200000000007</v>
      </c>
      <c r="C59" s="87"/>
      <c r="D59" s="88"/>
    </row>
    <row r="60" spans="1:4" x14ac:dyDescent="0.2">
      <c r="B60" s="10"/>
      <c r="C60" s="10"/>
      <c r="D60" s="11"/>
    </row>
    <row r="61" spans="1:4" x14ac:dyDescent="0.2">
      <c r="B61" s="3"/>
      <c r="C61" s="3"/>
      <c r="D61" s="10"/>
    </row>
    <row r="62" spans="1:4" x14ac:dyDescent="0.2">
      <c r="A62" s="65" t="s">
        <v>41</v>
      </c>
      <c r="B62" s="89">
        <f>ROUND((B26/B36),1)</f>
        <v>7.3</v>
      </c>
      <c r="C62" s="68"/>
      <c r="D62" s="10"/>
    </row>
    <row r="63" spans="1:4" x14ac:dyDescent="0.2">
      <c r="A63" s="65" t="s">
        <v>43</v>
      </c>
      <c r="B63" s="90" t="s">
        <v>42</v>
      </c>
      <c r="C63" s="68"/>
      <c r="D63" s="10"/>
    </row>
    <row r="64" spans="1:4" x14ac:dyDescent="0.2">
      <c r="A64" s="65" t="s">
        <v>44</v>
      </c>
      <c r="B64" s="90" t="s">
        <v>42</v>
      </c>
      <c r="C64" s="68"/>
      <c r="D64" s="10"/>
    </row>
    <row r="67" spans="1:4" x14ac:dyDescent="0.2">
      <c r="A67" s="7" t="s">
        <v>45</v>
      </c>
      <c r="B67" s="8"/>
      <c r="C67" s="8"/>
      <c r="D67" s="9"/>
    </row>
    <row r="68" spans="1:4" x14ac:dyDescent="0.2">
      <c r="D68" s="10"/>
    </row>
    <row r="69" spans="1:4" x14ac:dyDescent="0.2">
      <c r="A69" s="14" t="s">
        <v>139</v>
      </c>
    </row>
    <row r="70" spans="1:4" x14ac:dyDescent="0.2">
      <c r="A70" s="14" t="s">
        <v>140</v>
      </c>
    </row>
    <row r="71" spans="1:4" x14ac:dyDescent="0.2">
      <c r="A71" s="14" t="s">
        <v>141</v>
      </c>
    </row>
    <row r="72" spans="1:4" x14ac:dyDescent="0.2">
      <c r="A72" t="s">
        <v>142</v>
      </c>
    </row>
    <row r="73" spans="1:4" x14ac:dyDescent="0.2">
      <c r="D73" s="11"/>
    </row>
    <row r="74" spans="1:4" x14ac:dyDescent="0.2">
      <c r="A74" s="72"/>
      <c r="B74" s="72"/>
      <c r="C74" s="72"/>
      <c r="D74" s="9"/>
    </row>
    <row r="75" spans="1:4" x14ac:dyDescent="0.2">
      <c r="D75" s="73"/>
    </row>
    <row r="76" spans="1:4" x14ac:dyDescent="0.2">
      <c r="D76" s="73"/>
    </row>
    <row r="77" spans="1:4" x14ac:dyDescent="0.2">
      <c r="B77" s="3" t="s">
        <v>2</v>
      </c>
      <c r="C77" s="3" t="s">
        <v>143</v>
      </c>
    </row>
    <row r="78" spans="1:4" x14ac:dyDescent="0.2">
      <c r="B78" s="3"/>
      <c r="C78" s="3"/>
    </row>
    <row r="79" spans="1:4" x14ac:dyDescent="0.2">
      <c r="B79" s="5" t="s">
        <v>4</v>
      </c>
      <c r="C79" s="5" t="s">
        <v>4</v>
      </c>
    </row>
    <row r="80" spans="1:4" x14ac:dyDescent="0.2">
      <c r="B80" s="5"/>
      <c r="C80" s="5"/>
    </row>
    <row r="81" spans="1:10" x14ac:dyDescent="0.2">
      <c r="B81" s="74">
        <v>45202</v>
      </c>
      <c r="C81" s="74">
        <v>45202</v>
      </c>
    </row>
    <row r="82" spans="1:10" x14ac:dyDescent="0.2">
      <c r="A82" s="2" t="s">
        <v>15</v>
      </c>
      <c r="B82" s="5"/>
      <c r="C82" s="5"/>
    </row>
    <row r="83" spans="1:10" x14ac:dyDescent="0.2">
      <c r="A83" s="91">
        <f>A12</f>
        <v>0.82299999999999995</v>
      </c>
      <c r="B83" s="5"/>
      <c r="C83" s="5"/>
      <c r="D83" s="11" t="s">
        <v>133</v>
      </c>
    </row>
    <row r="85" spans="1:10" ht="34" x14ac:dyDescent="0.2">
      <c r="A85" s="14" t="s">
        <v>52</v>
      </c>
      <c r="B85" s="15">
        <f>C85*A83</f>
        <v>329.2</v>
      </c>
      <c r="C85" s="15">
        <v>400</v>
      </c>
      <c r="D85" s="16" t="s">
        <v>135</v>
      </c>
    </row>
    <row r="86" spans="1:10" ht="34" x14ac:dyDescent="0.2">
      <c r="A86" s="14" t="s">
        <v>144</v>
      </c>
      <c r="B86" s="15">
        <f>C86*A83</f>
        <v>-2304.4</v>
      </c>
      <c r="C86" s="15">
        <v>-2800</v>
      </c>
      <c r="D86" s="16" t="s">
        <v>137</v>
      </c>
    </row>
    <row r="87" spans="1:10" x14ac:dyDescent="0.2">
      <c r="A87" s="14" t="s">
        <v>53</v>
      </c>
      <c r="B87" s="15"/>
      <c r="C87" s="15"/>
      <c r="D87" s="16"/>
    </row>
    <row r="88" spans="1:10" x14ac:dyDescent="0.2">
      <c r="A88" t="s">
        <v>54</v>
      </c>
      <c r="B88" s="81"/>
      <c r="C88" s="81"/>
      <c r="D88" s="16"/>
    </row>
    <row r="89" spans="1:10" x14ac:dyDescent="0.2">
      <c r="A89" s="2" t="s">
        <v>60</v>
      </c>
      <c r="B89" s="83">
        <f>SUM(B85:B88)</f>
        <v>-1975.2</v>
      </c>
      <c r="C89" s="83">
        <f>SUM(C85:C88)</f>
        <v>-2400</v>
      </c>
    </row>
    <row r="92" spans="1:10" x14ac:dyDescent="0.2">
      <c r="A92" s="85" t="s">
        <v>56</v>
      </c>
    </row>
    <row r="96" spans="1:10" x14ac:dyDescent="0.2">
      <c r="F96" s="16"/>
      <c r="G96" s="16"/>
      <c r="H96" s="16"/>
      <c r="I96" s="16"/>
      <c r="J96" s="16"/>
    </row>
    <row r="99" spans="2:3" x14ac:dyDescent="0.2">
      <c r="B99" s="117"/>
      <c r="C99" s="117"/>
    </row>
    <row r="100" spans="2:3" x14ac:dyDescent="0.2">
      <c r="B100" s="117"/>
      <c r="C100" s="117"/>
    </row>
  </sheetData>
  <sheetProtection algorithmName="SHA-512" hashValue="ewtliVV3Ee8yoQbxcEB5U5R16/IX4reYkSxrhKX3OdiuxZsHhKRRNN7oWYO6jzKFusKNjTAIiqSzhG5sX/yqHw==" saltValue="dA+5Mly38vIQGlH3N5PL8Q==" spinCount="100000" sheet="1" objects="1" scenarios="1"/>
  <pageMargins left="0.7" right="0.7" top="0.75" bottom="0.75" header="0.3" footer="0.3"/>
  <pageSetup paperSize="9" scale="47" orientation="portrait" horizontalDpi="0" verticalDpi="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F6D66-22BF-B842-96DC-968926D52ADC}">
  <sheetPr>
    <pageSetUpPr fitToPage="1"/>
  </sheetPr>
  <dimension ref="A1:J103"/>
  <sheetViews>
    <sheetView workbookViewId="0"/>
  </sheetViews>
  <sheetFormatPr baseColWidth="10" defaultColWidth="8.83203125" defaultRowHeight="16" x14ac:dyDescent="0.2"/>
  <cols>
    <col min="1" max="1" width="39.6640625" bestFit="1" customWidth="1"/>
    <col min="2" max="3" width="12.6640625" customWidth="1"/>
    <col min="4" max="4" width="80.6640625" customWidth="1"/>
    <col min="5" max="5" width="20.5" bestFit="1" customWidth="1"/>
    <col min="6" max="10" width="10.83203125" customWidth="1"/>
  </cols>
  <sheetData>
    <row r="1" spans="1:4" x14ac:dyDescent="0.2">
      <c r="A1" s="1" t="s">
        <v>0</v>
      </c>
      <c r="B1" s="1" t="s">
        <v>146</v>
      </c>
      <c r="C1" s="1"/>
      <c r="D1" s="1"/>
    </row>
    <row r="2" spans="1:4" x14ac:dyDescent="0.2">
      <c r="A2" s="2"/>
    </row>
    <row r="3" spans="1:4" x14ac:dyDescent="0.2">
      <c r="A3" s="2" t="s">
        <v>1</v>
      </c>
      <c r="B3" s="3" t="s">
        <v>2</v>
      </c>
      <c r="C3" s="3" t="s">
        <v>143</v>
      </c>
      <c r="D3" s="4"/>
    </row>
    <row r="4" spans="1:4" x14ac:dyDescent="0.2">
      <c r="A4" s="2"/>
      <c r="B4" s="3"/>
      <c r="C4" s="3"/>
      <c r="D4" s="4"/>
    </row>
    <row r="5" spans="1:4" x14ac:dyDescent="0.2">
      <c r="A5" s="2" t="s">
        <v>3</v>
      </c>
      <c r="B5" s="5" t="s">
        <v>4</v>
      </c>
      <c r="C5" s="5" t="s">
        <v>4</v>
      </c>
    </row>
    <row r="6" spans="1:4" x14ac:dyDescent="0.2">
      <c r="A6" s="2"/>
      <c r="B6" s="6"/>
      <c r="C6" s="6"/>
    </row>
    <row r="7" spans="1:4" x14ac:dyDescent="0.2">
      <c r="A7" s="7" t="s">
        <v>5</v>
      </c>
      <c r="B7" s="8"/>
      <c r="C7" s="8"/>
      <c r="D7" s="9"/>
    </row>
    <row r="8" spans="1:4" x14ac:dyDescent="0.2">
      <c r="A8" s="2" t="s">
        <v>6</v>
      </c>
      <c r="B8" s="10"/>
      <c r="C8" s="10"/>
      <c r="D8" s="11"/>
    </row>
    <row r="9" spans="1:4" x14ac:dyDescent="0.2">
      <c r="A9" s="12">
        <v>45208</v>
      </c>
      <c r="B9" s="10"/>
      <c r="C9" s="10"/>
      <c r="D9" s="11"/>
    </row>
    <row r="10" spans="1:4" x14ac:dyDescent="0.2">
      <c r="A10" s="12"/>
      <c r="B10" s="10"/>
      <c r="C10" s="10"/>
      <c r="D10" s="11"/>
    </row>
    <row r="11" spans="1:4" x14ac:dyDescent="0.2">
      <c r="A11" s="2" t="s">
        <v>15</v>
      </c>
      <c r="B11" s="10"/>
      <c r="C11" s="10"/>
      <c r="D11" s="11"/>
    </row>
    <row r="12" spans="1:4" x14ac:dyDescent="0.2">
      <c r="A12" s="118">
        <v>0.81720000000000004</v>
      </c>
      <c r="B12" s="10"/>
      <c r="C12" s="10"/>
      <c r="D12" s="11" t="s">
        <v>147</v>
      </c>
    </row>
    <row r="13" spans="1:4" x14ac:dyDescent="0.2">
      <c r="A13" s="13"/>
      <c r="B13" s="10"/>
      <c r="C13" s="10"/>
      <c r="D13" s="11"/>
    </row>
    <row r="14" spans="1:4" x14ac:dyDescent="0.2">
      <c r="A14" s="13"/>
      <c r="B14" s="10"/>
      <c r="C14" s="10"/>
      <c r="D14" s="11"/>
    </row>
    <row r="15" spans="1:4" ht="34" x14ac:dyDescent="0.2">
      <c r="A15" s="14" t="s">
        <v>89</v>
      </c>
      <c r="B15" s="15">
        <f>C15*A12</f>
        <v>330720.84000000003</v>
      </c>
      <c r="C15" s="15">
        <f>402500+2200</f>
        <v>404700</v>
      </c>
      <c r="D15" s="16" t="s">
        <v>148</v>
      </c>
    </row>
    <row r="16" spans="1:4" x14ac:dyDescent="0.2">
      <c r="A16" s="14"/>
      <c r="B16" s="15"/>
      <c r="C16" s="15"/>
      <c r="D16" s="16"/>
    </row>
    <row r="17" spans="1:4" ht="34" x14ac:dyDescent="0.2">
      <c r="A17" s="14" t="s">
        <v>149</v>
      </c>
      <c r="B17" s="80">
        <f>C17*A12</f>
        <v>14954.76</v>
      </c>
      <c r="C17" s="80">
        <v>18300</v>
      </c>
      <c r="D17" s="16" t="s">
        <v>135</v>
      </c>
    </row>
    <row r="18" spans="1:4" x14ac:dyDescent="0.2">
      <c r="A18" s="14"/>
      <c r="B18" s="15"/>
      <c r="C18" s="15"/>
      <c r="D18" s="16"/>
    </row>
    <row r="19" spans="1:4" x14ac:dyDescent="0.2">
      <c r="A19" s="14"/>
      <c r="B19" s="15"/>
      <c r="C19" s="15"/>
      <c r="D19" s="16"/>
    </row>
    <row r="20" spans="1:4" x14ac:dyDescent="0.2">
      <c r="A20" s="1" t="s">
        <v>136</v>
      </c>
      <c r="B20" s="15">
        <f>SUM(B15:B17)</f>
        <v>345675.60000000003</v>
      </c>
      <c r="C20" s="15">
        <f>SUM(C15:C17)</f>
        <v>423000</v>
      </c>
      <c r="D20" s="16"/>
    </row>
    <row r="21" spans="1:4" x14ac:dyDescent="0.2">
      <c r="A21" s="14"/>
      <c r="B21" s="15"/>
      <c r="C21" s="15"/>
      <c r="D21" s="16"/>
    </row>
    <row r="22" spans="1:4" x14ac:dyDescent="0.2">
      <c r="A22" s="14"/>
      <c r="B22" s="15"/>
      <c r="C22" s="15"/>
      <c r="D22" s="16"/>
    </row>
    <row r="23" spans="1:4" x14ac:dyDescent="0.2">
      <c r="A23" s="17" t="s">
        <v>9</v>
      </c>
      <c r="B23" s="15"/>
      <c r="C23" s="15"/>
      <c r="D23" s="16"/>
    </row>
    <row r="24" spans="1:4" x14ac:dyDescent="0.2">
      <c r="A24" s="14"/>
      <c r="B24" s="15"/>
      <c r="C24" s="15"/>
      <c r="D24" s="16"/>
    </row>
    <row r="25" spans="1:4" ht="35" customHeight="1" x14ac:dyDescent="0.2">
      <c r="A25" s="14" t="s">
        <v>60</v>
      </c>
      <c r="B25" s="15">
        <f>-B92</f>
        <v>26249.42</v>
      </c>
      <c r="C25" s="15"/>
      <c r="D25" s="16" t="s">
        <v>150</v>
      </c>
    </row>
    <row r="26" spans="1:4" x14ac:dyDescent="0.2">
      <c r="A26" s="14"/>
      <c r="B26" s="15"/>
      <c r="C26" s="15"/>
      <c r="D26" s="16"/>
    </row>
    <row r="27" spans="1:4" x14ac:dyDescent="0.2">
      <c r="A27" s="4"/>
      <c r="B27" s="10"/>
      <c r="C27" s="10"/>
    </row>
    <row r="28" spans="1:4" x14ac:dyDescent="0.2">
      <c r="A28" s="18" t="s">
        <v>12</v>
      </c>
      <c r="B28" s="19">
        <f>B20-B92</f>
        <v>371925.02</v>
      </c>
      <c r="C28" s="19"/>
      <c r="D28" s="20"/>
    </row>
    <row r="29" spans="1:4" x14ac:dyDescent="0.2">
      <c r="A29" s="2"/>
    </row>
    <row r="30" spans="1:4" x14ac:dyDescent="0.2">
      <c r="A30" s="2"/>
    </row>
    <row r="31" spans="1:4" x14ac:dyDescent="0.2">
      <c r="A31" s="7" t="s">
        <v>13</v>
      </c>
      <c r="B31" s="7"/>
      <c r="C31" s="7"/>
      <c r="D31" s="21"/>
    </row>
    <row r="32" spans="1:4" x14ac:dyDescent="0.2">
      <c r="A32" s="2" t="s">
        <v>14</v>
      </c>
      <c r="B32" s="3"/>
      <c r="C32" s="3"/>
      <c r="D32" s="25"/>
    </row>
    <row r="33" spans="1:4" x14ac:dyDescent="0.2">
      <c r="A33" s="12">
        <v>44926</v>
      </c>
      <c r="B33" s="31"/>
      <c r="C33" s="31"/>
      <c r="D33" s="31"/>
    </row>
    <row r="34" spans="1:4" x14ac:dyDescent="0.2">
      <c r="A34" s="13"/>
      <c r="B34" s="33"/>
      <c r="C34" s="33"/>
      <c r="D34" s="31"/>
    </row>
    <row r="35" spans="1:4" x14ac:dyDescent="0.2">
      <c r="A35" s="2" t="s">
        <v>15</v>
      </c>
      <c r="B35" s="31"/>
      <c r="C35" s="31"/>
      <c r="D35" s="31"/>
    </row>
    <row r="36" spans="1:4" x14ac:dyDescent="0.2">
      <c r="A36" s="45"/>
      <c r="B36" s="31"/>
      <c r="C36" s="31"/>
      <c r="D36" s="45"/>
    </row>
    <row r="37" spans="1:4" x14ac:dyDescent="0.2">
      <c r="A37" s="13"/>
      <c r="B37" s="31"/>
      <c r="C37" s="31"/>
      <c r="D37" s="31"/>
    </row>
    <row r="38" spans="1:4" ht="34" x14ac:dyDescent="0.2">
      <c r="A38" s="14" t="s">
        <v>24</v>
      </c>
      <c r="B38" s="86">
        <v>60541.733999999997</v>
      </c>
      <c r="C38" s="86"/>
      <c r="D38" s="16" t="s">
        <v>151</v>
      </c>
    </row>
    <row r="39" spans="1:4" ht="34" x14ac:dyDescent="0.2">
      <c r="A39" s="14" t="s">
        <v>152</v>
      </c>
      <c r="B39" s="119">
        <v>-55590.199000000001</v>
      </c>
      <c r="C39" s="86"/>
      <c r="D39" s="16" t="s">
        <v>151</v>
      </c>
    </row>
    <row r="40" spans="1:4" x14ac:dyDescent="0.2">
      <c r="A40" s="1" t="s">
        <v>26</v>
      </c>
      <c r="B40" s="86">
        <f>SUM(B38:B39)</f>
        <v>4951.5349999999962</v>
      </c>
      <c r="C40" s="86"/>
      <c r="D40" s="16"/>
    </row>
    <row r="41" spans="1:4" x14ac:dyDescent="0.2">
      <c r="A41" s="14"/>
      <c r="B41" s="86"/>
      <c r="C41" s="86"/>
      <c r="D41" s="11"/>
    </row>
    <row r="42" spans="1:4" x14ac:dyDescent="0.2">
      <c r="A42" s="1" t="s">
        <v>27</v>
      </c>
      <c r="B42" s="86"/>
      <c r="C42" s="86"/>
      <c r="D42" s="11"/>
    </row>
    <row r="43" spans="1:4" x14ac:dyDescent="0.2">
      <c r="A43" s="14"/>
      <c r="B43" s="86"/>
      <c r="C43" s="86"/>
      <c r="D43" s="11"/>
    </row>
    <row r="44" spans="1:4" x14ac:dyDescent="0.2">
      <c r="A44" s="14" t="s">
        <v>28</v>
      </c>
      <c r="B44" s="86"/>
      <c r="C44" s="86"/>
      <c r="D44" s="16"/>
    </row>
    <row r="45" spans="1:4" x14ac:dyDescent="0.2">
      <c r="A45" s="14" t="s">
        <v>29</v>
      </c>
      <c r="B45" s="86"/>
      <c r="C45" s="86"/>
      <c r="D45" s="11"/>
    </row>
    <row r="46" spans="1:4" x14ac:dyDescent="0.2">
      <c r="A46" s="14"/>
      <c r="B46" s="86"/>
      <c r="C46" s="86"/>
      <c r="D46" s="11"/>
    </row>
    <row r="47" spans="1:4" x14ac:dyDescent="0.2">
      <c r="A47" s="14" t="s">
        <v>30</v>
      </c>
      <c r="B47" s="86"/>
      <c r="C47" s="86"/>
      <c r="D47" s="11"/>
    </row>
    <row r="48" spans="1:4" x14ac:dyDescent="0.2">
      <c r="A48" s="14" t="s">
        <v>31</v>
      </c>
      <c r="B48" s="86"/>
      <c r="C48" s="86"/>
      <c r="D48" s="16"/>
    </row>
    <row r="49" spans="1:4" ht="34" x14ac:dyDescent="0.2">
      <c r="A49" s="14" t="s">
        <v>32</v>
      </c>
      <c r="B49" s="86">
        <v>345.36399999999998</v>
      </c>
      <c r="C49" s="86"/>
      <c r="D49" s="16" t="s">
        <v>151</v>
      </c>
    </row>
    <row r="50" spans="1:4" x14ac:dyDescent="0.2">
      <c r="A50" s="14" t="s">
        <v>33</v>
      </c>
      <c r="B50" s="86"/>
      <c r="C50" s="86"/>
      <c r="D50" s="11"/>
    </row>
    <row r="51" spans="1:4" x14ac:dyDescent="0.2">
      <c r="A51" s="14"/>
      <c r="B51" s="86"/>
      <c r="C51" s="86"/>
      <c r="D51" s="11"/>
    </row>
    <row r="52" spans="1:4" x14ac:dyDescent="0.2">
      <c r="A52" s="14" t="s">
        <v>34</v>
      </c>
      <c r="B52" s="86"/>
      <c r="C52" s="86"/>
      <c r="D52" s="16"/>
    </row>
    <row r="53" spans="1:4" x14ac:dyDescent="0.2">
      <c r="A53" s="14" t="s">
        <v>35</v>
      </c>
      <c r="B53" s="86"/>
      <c r="C53" s="86"/>
      <c r="D53" s="11"/>
    </row>
    <row r="54" spans="1:4" x14ac:dyDescent="0.2">
      <c r="A54" s="14" t="s">
        <v>36</v>
      </c>
      <c r="B54" s="86"/>
      <c r="C54" s="86"/>
      <c r="D54" s="16"/>
    </row>
    <row r="55" spans="1:4" ht="34" x14ac:dyDescent="0.2">
      <c r="A55" s="14" t="s">
        <v>37</v>
      </c>
      <c r="B55" s="86">
        <f>11309.841+1325.132</f>
        <v>12634.973</v>
      </c>
      <c r="C55" s="86"/>
      <c r="D55" s="16" t="s">
        <v>151</v>
      </c>
    </row>
    <row r="56" spans="1:4" x14ac:dyDescent="0.2">
      <c r="A56" s="14"/>
      <c r="B56" s="86"/>
      <c r="C56" s="86"/>
      <c r="D56" s="11"/>
    </row>
    <row r="57" spans="1:4" ht="34" x14ac:dyDescent="0.2">
      <c r="A57" s="14" t="s">
        <v>38</v>
      </c>
      <c r="B57" s="86">
        <v>438.63499999999999</v>
      </c>
      <c r="C57" s="86"/>
      <c r="D57" s="16" t="s">
        <v>151</v>
      </c>
    </row>
    <row r="58" spans="1:4" x14ac:dyDescent="0.2">
      <c r="A58" s="14"/>
      <c r="B58" s="86"/>
      <c r="C58" s="86"/>
      <c r="D58" s="11"/>
    </row>
    <row r="59" spans="1:4" x14ac:dyDescent="0.2">
      <c r="A59" s="14" t="s">
        <v>39</v>
      </c>
      <c r="B59" s="86">
        <f>SUM(B44:B57)</f>
        <v>13418.972</v>
      </c>
      <c r="C59" s="86"/>
      <c r="D59" s="11"/>
    </row>
    <row r="60" spans="1:4" x14ac:dyDescent="0.2">
      <c r="A60" s="51"/>
      <c r="B60" s="81"/>
      <c r="C60" s="81"/>
      <c r="D60" s="56"/>
    </row>
    <row r="61" spans="1:4" x14ac:dyDescent="0.2">
      <c r="A61" s="57" t="s">
        <v>13</v>
      </c>
      <c r="B61" s="87">
        <f>B40+B59</f>
        <v>18370.506999999998</v>
      </c>
      <c r="C61" s="87"/>
      <c r="D61" s="88"/>
    </row>
    <row r="62" spans="1:4" x14ac:dyDescent="0.2">
      <c r="B62" s="10"/>
      <c r="C62" s="10"/>
      <c r="D62" s="11"/>
    </row>
    <row r="63" spans="1:4" x14ac:dyDescent="0.2">
      <c r="B63" s="3"/>
      <c r="C63" s="3"/>
      <c r="D63" s="10"/>
    </row>
    <row r="64" spans="1:4" x14ac:dyDescent="0.2">
      <c r="A64" s="65" t="s">
        <v>41</v>
      </c>
      <c r="B64" s="89">
        <f>ROUND((B28/B38),1)</f>
        <v>6.1</v>
      </c>
      <c r="C64" s="68"/>
      <c r="D64" s="10"/>
    </row>
    <row r="65" spans="1:4" x14ac:dyDescent="0.2">
      <c r="A65" s="65" t="s">
        <v>43</v>
      </c>
      <c r="B65" s="89">
        <f>ROUND((B28/B40),1)</f>
        <v>75.099999999999994</v>
      </c>
      <c r="C65" s="68"/>
      <c r="D65" s="10"/>
    </row>
    <row r="66" spans="1:4" x14ac:dyDescent="0.2">
      <c r="A66" s="65" t="s">
        <v>44</v>
      </c>
      <c r="B66" s="89">
        <f>ROUND((B28/B61),1)</f>
        <v>20.2</v>
      </c>
      <c r="C66" s="68"/>
      <c r="D66" s="10"/>
    </row>
    <row r="69" spans="1:4" x14ac:dyDescent="0.2">
      <c r="A69" s="7" t="s">
        <v>45</v>
      </c>
      <c r="B69" s="8"/>
      <c r="C69" s="8"/>
      <c r="D69" s="9"/>
    </row>
    <row r="70" spans="1:4" x14ac:dyDescent="0.2">
      <c r="D70" s="10"/>
    </row>
    <row r="71" spans="1:4" x14ac:dyDescent="0.2">
      <c r="A71" s="14" t="s">
        <v>153</v>
      </c>
    </row>
    <row r="72" spans="1:4" x14ac:dyDescent="0.2">
      <c r="A72" t="s">
        <v>154</v>
      </c>
    </row>
    <row r="73" spans="1:4" x14ac:dyDescent="0.2">
      <c r="A73" s="14" t="s">
        <v>155</v>
      </c>
    </row>
    <row r="74" spans="1:4" x14ac:dyDescent="0.2">
      <c r="A74" s="14" t="s">
        <v>156</v>
      </c>
    </row>
    <row r="75" spans="1:4" x14ac:dyDescent="0.2">
      <c r="A75" t="s">
        <v>142</v>
      </c>
    </row>
    <row r="76" spans="1:4" x14ac:dyDescent="0.2">
      <c r="D76" s="11"/>
    </row>
    <row r="77" spans="1:4" x14ac:dyDescent="0.2">
      <c r="A77" s="72"/>
      <c r="B77" s="72"/>
      <c r="C77" s="72"/>
      <c r="D77" s="9"/>
    </row>
    <row r="78" spans="1:4" x14ac:dyDescent="0.2">
      <c r="D78" s="73"/>
    </row>
    <row r="79" spans="1:4" x14ac:dyDescent="0.2">
      <c r="D79" s="73"/>
    </row>
    <row r="80" spans="1:4" x14ac:dyDescent="0.2">
      <c r="B80" s="3" t="s">
        <v>2</v>
      </c>
      <c r="C80" s="3" t="s">
        <v>143</v>
      </c>
    </row>
    <row r="81" spans="1:4" x14ac:dyDescent="0.2">
      <c r="B81" s="3"/>
      <c r="C81" s="3"/>
    </row>
    <row r="82" spans="1:4" x14ac:dyDescent="0.2">
      <c r="B82" s="5" t="s">
        <v>4</v>
      </c>
      <c r="C82" s="5" t="s">
        <v>4</v>
      </c>
    </row>
    <row r="83" spans="1:4" x14ac:dyDescent="0.2">
      <c r="B83" s="5"/>
      <c r="C83" s="5"/>
    </row>
    <row r="84" spans="1:4" x14ac:dyDescent="0.2">
      <c r="B84" s="74">
        <v>45208</v>
      </c>
      <c r="C84" s="74">
        <v>45208</v>
      </c>
    </row>
    <row r="85" spans="1:4" x14ac:dyDescent="0.2">
      <c r="A85" s="2" t="s">
        <v>15</v>
      </c>
      <c r="B85" s="5"/>
      <c r="C85" s="5"/>
    </row>
    <row r="86" spans="1:4" x14ac:dyDescent="0.2">
      <c r="A86" s="91">
        <f>A12</f>
        <v>0.81720000000000004</v>
      </c>
      <c r="B86" s="5"/>
      <c r="C86" s="5"/>
      <c r="D86" s="11" t="s">
        <v>147</v>
      </c>
    </row>
    <row r="88" spans="1:4" ht="34" x14ac:dyDescent="0.2">
      <c r="A88" s="14" t="s">
        <v>52</v>
      </c>
      <c r="B88" s="15">
        <f>C88*A86</f>
        <v>6946.2000000000007</v>
      </c>
      <c r="C88" s="15">
        <f>8500</f>
        <v>8500</v>
      </c>
      <c r="D88" s="16" t="s">
        <v>135</v>
      </c>
    </row>
    <row r="89" spans="1:4" x14ac:dyDescent="0.2">
      <c r="A89" s="14" t="s">
        <v>144</v>
      </c>
      <c r="B89" s="15">
        <f>C89*A86</f>
        <v>22309.56</v>
      </c>
      <c r="C89" s="15">
        <v>27300</v>
      </c>
      <c r="D89" s="16"/>
    </row>
    <row r="90" spans="1:4" ht="34" x14ac:dyDescent="0.2">
      <c r="A90" s="14" t="s">
        <v>157</v>
      </c>
      <c r="B90" s="15">
        <v>-55505.18</v>
      </c>
      <c r="C90" s="15"/>
      <c r="D90" s="16" t="s">
        <v>151</v>
      </c>
    </row>
    <row r="91" spans="1:4" x14ac:dyDescent="0.2">
      <c r="A91" t="s">
        <v>54</v>
      </c>
      <c r="B91" s="81"/>
      <c r="C91" s="82"/>
      <c r="D91" s="16"/>
    </row>
    <row r="92" spans="1:4" x14ac:dyDescent="0.2">
      <c r="A92" s="2" t="s">
        <v>60</v>
      </c>
      <c r="B92" s="83">
        <f>SUM(B88:B91)</f>
        <v>-26249.42</v>
      </c>
      <c r="C92" s="83"/>
    </row>
    <row r="95" spans="1:4" x14ac:dyDescent="0.2">
      <c r="A95" s="85" t="s">
        <v>56</v>
      </c>
    </row>
    <row r="99" spans="2:10" x14ac:dyDescent="0.2">
      <c r="F99" s="16"/>
      <c r="G99" s="16"/>
      <c r="H99" s="16"/>
      <c r="I99" s="16"/>
      <c r="J99" s="16"/>
    </row>
    <row r="102" spans="2:10" x14ac:dyDescent="0.2">
      <c r="B102" s="117"/>
      <c r="C102" s="117"/>
    </row>
    <row r="103" spans="2:10" x14ac:dyDescent="0.2">
      <c r="B103" s="117"/>
      <c r="C103" s="117"/>
    </row>
  </sheetData>
  <sheetProtection algorithmName="SHA-512" hashValue="ZysZ/0HO0Zm5BtEQYcEPylvyqLmz4oShDUvhcMhEuaf1HvFRqyCTmk9Cb9drXpyzi1plsRbGV1xPRvZ5LiYJ/g==" saltValue="HMhDGBzWNnauvt7RWbly6w==" spinCount="100000" sheet="1" objects="1" scenarios="1"/>
  <pageMargins left="0.7" right="0.7" top="0.75" bottom="0.75" header="0.3" footer="0.3"/>
  <pageSetup paperSize="9" scale="45"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Group First &amp; RSC New Ho 120123</vt:lpstr>
      <vt:lpstr>Ballantyne Brokers 180123</vt:lpstr>
      <vt:lpstr>Brooks Braithwaite 010223</vt:lpstr>
      <vt:lpstr>Embrace Financial 070423</vt:lpstr>
      <vt:lpstr>First2Protect 070423</vt:lpstr>
      <vt:lpstr>By Miles Group 240423</vt:lpstr>
      <vt:lpstr>White Mortgages 260423</vt:lpstr>
      <vt:lpstr>Maxted Capital 031023</vt:lpstr>
      <vt:lpstr>Kentro Capital 091023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 Mossios</dc:creator>
  <cp:lastModifiedBy>Con Mossios</cp:lastModifiedBy>
  <dcterms:created xsi:type="dcterms:W3CDTF">2024-05-10T10:40:39Z</dcterms:created>
  <dcterms:modified xsi:type="dcterms:W3CDTF">2024-05-10T11:08:52Z</dcterms:modified>
</cp:coreProperties>
</file>