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Industrials/"/>
    </mc:Choice>
  </mc:AlternateContent>
  <xr:revisionPtr revIDLastSave="0" documentId="13_ncr:1_{16DCC686-DCE7-4045-B2BB-3AB88BA3739E}" xr6:coauthVersionLast="47" xr6:coauthVersionMax="47" xr10:uidLastSave="{00000000-0000-0000-0000-000000000000}"/>
  <workbookProtection workbookAlgorithmName="SHA-512" workbookHashValue="zH0Zeq/HSNmOn6zQNG1LzbPt76wmMczpZC/Ir4hN44Je0jKcntcop6T7131QipdJSyheHGQAFuYHdjCP2pN2hQ==" workbookSaltValue="ALaMhDZE/8Of/JjcqmqUQA==" workbookSpinCount="100000" lockStructure="1"/>
  <bookViews>
    <workbookView xWindow="780" yWindow="1000" windowWidth="27640" windowHeight="15780" xr2:uid="{DEEFFC3F-D4D6-C644-BE3D-88904387C578}"/>
  </bookViews>
  <sheets>
    <sheet name="SG Technologies Group 190423" sheetId="1" r:id="rId1"/>
    <sheet name="GB Wiring Systems 310523" sheetId="2" r:id="rId2"/>
    <sheet name="AML Juratek 020623" sheetId="3" r:id="rId3"/>
    <sheet name="Imexpart 030723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7" i="4" l="1"/>
  <c r="A82" i="4"/>
  <c r="B85" i="4" s="1"/>
  <c r="B57" i="4"/>
  <c r="B59" i="4" s="1"/>
  <c r="B17" i="4"/>
  <c r="B15" i="4"/>
  <c r="B19" i="4" s="1"/>
  <c r="B84" i="4" l="1"/>
  <c r="B87" i="4" s="1"/>
  <c r="B23" i="4" s="1"/>
  <c r="B26" i="4" l="1"/>
  <c r="B64" i="4" l="1"/>
  <c r="B63" i="4"/>
  <c r="B62" i="4"/>
  <c r="B82" i="3"/>
  <c r="B85" i="3" s="1"/>
  <c r="B20" i="3" s="1"/>
  <c r="B52" i="3"/>
  <c r="B54" i="3" s="1"/>
  <c r="B56" i="3" s="1"/>
  <c r="B16" i="3"/>
  <c r="B23" i="3" s="1"/>
  <c r="B59" i="3" l="1"/>
  <c r="B61" i="3"/>
  <c r="B60" i="3"/>
  <c r="B86" i="2" l="1"/>
  <c r="B55" i="2"/>
  <c r="B35" i="2"/>
  <c r="B57" i="2" s="1"/>
  <c r="B20" i="2"/>
  <c r="B16" i="2"/>
  <c r="B23" i="2" s="1"/>
  <c r="B62" i="2" l="1"/>
  <c r="B61" i="2"/>
  <c r="B60" i="2"/>
  <c r="B26" i="1" l="1"/>
  <c r="C97" i="1"/>
  <c r="A92" i="1"/>
  <c r="B96" i="1" s="1"/>
  <c r="B65" i="1"/>
  <c r="B67" i="1" s="1"/>
  <c r="B19" i="1"/>
  <c r="B17" i="1"/>
  <c r="C15" i="1"/>
  <c r="B15" i="1" s="1"/>
  <c r="B21" i="1" s="1"/>
  <c r="C21" i="1" l="1"/>
  <c r="B94" i="1"/>
  <c r="B95" i="1"/>
  <c r="B97" i="1" l="1"/>
  <c r="B31" i="1" l="1"/>
  <c r="B34" i="1"/>
  <c r="B70" i="1" l="1"/>
  <c r="B72" i="1"/>
  <c r="B71" i="1"/>
</calcChain>
</file>

<file path=xl/sharedStrings.xml><?xml version="1.0" encoding="utf-8"?>
<sst xmlns="http://schemas.openxmlformats.org/spreadsheetml/2006/main" count="258" uniqueCount="94">
  <si>
    <t>Target Company</t>
  </si>
  <si>
    <t>SG Technologies Group Limited</t>
  </si>
  <si>
    <t>Currency</t>
  </si>
  <si>
    <t>GBP</t>
  </si>
  <si>
    <t>USD</t>
  </si>
  <si>
    <t>Display</t>
  </si>
  <si>
    <t>000s</t>
  </si>
  <si>
    <t>Enterprise Value</t>
  </si>
  <si>
    <t>Date Completed:</t>
  </si>
  <si>
    <t>USD/GBP Exchange Rate:</t>
  </si>
  <si>
    <t>Source: www.oanda.com -as at 19/04/2023</t>
  </si>
  <si>
    <t>Cash consideration (GBP)</t>
  </si>
  <si>
    <t>Source: Neo Performance Materials Inc Interim Condensed Consolidated Accounts for the three-month and six month periods ended for the 30/06/2023; note 22 Business Combination; of which £1,622k is held in an Escrow account</t>
  </si>
  <si>
    <t>Working capital adjustment (GBP)</t>
  </si>
  <si>
    <t>Source: Neo Performance Materials Inc Interim Condensed Consolidated Accounts for the three-month and six month periods ended for the 30/06/2023; note 22 Business Combination; receivable from sellers</t>
  </si>
  <si>
    <t>Fair-value of contingent consideration (GBP)</t>
  </si>
  <si>
    <t>Source: Neo Performance Materials Inc Interim Condensed Consolidated Accounts for the three-month and six month periods ended for the 30/06/2023; note 22 Business Combination</t>
  </si>
  <si>
    <t>Total consideration</t>
  </si>
  <si>
    <t>Percentage acquired:</t>
  </si>
  <si>
    <t>Implied value</t>
  </si>
  <si>
    <t>Adjustments:</t>
  </si>
  <si>
    <t>Net debt</t>
  </si>
  <si>
    <t>Source: Neo Performance Materials Inc Interim Condensed Consolidated Accounts for the three-month and six month periods ended for the 30/06/2023; note 22 Business Combination; see below</t>
  </si>
  <si>
    <t>EV</t>
  </si>
  <si>
    <t>Normalised EBITDA</t>
  </si>
  <si>
    <t>Reporting Date:</t>
  </si>
  <si>
    <t>Revenue</t>
  </si>
  <si>
    <t>Source: SG Technologies Group Limited Annual Report for the year ended 31/03/2022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</si>
  <si>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</si>
  <si>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</si>
  <si>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</si>
  <si>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</si>
  <si>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</si>
  <si>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</si>
  <si>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</si>
  <si>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</si>
  <si>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</si>
  <si>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</si>
  <si>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</si>
  <si>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</si>
  <si>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</si>
  <si>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</si>
  <si>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</si>
  <si>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</si>
  <si>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</si>
  <si>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</si>
  <si>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</si>
  <si>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SG Technologies Group Limited Annual Report for the year ended 31/03/2022</t>
  </si>
  <si>
    <t>Neo Performance Materials Inc press release dated 18/04/2023</t>
  </si>
  <si>
    <t>SG Technologies Group Limited PSC02 notice dated 20/04/2023</t>
  </si>
  <si>
    <t>Neo Performance Materials Inc Interim Consolidated Financial Statements for the three month period ended 31/03/2023</t>
  </si>
  <si>
    <t>Neo Performance Materials Inc Interim Condensed Consolidated Accounts for the three-month and six month periods ended for the 30/06/2023</t>
  </si>
  <si>
    <t>Cash and cash Equivalents</t>
  </si>
  <si>
    <t>Long-Term Debt</t>
  </si>
  <si>
    <t>Source: Neo Performance Materials Inc Interim Condensed Consolidated Accounts for the three-month and six month periods ended for the 30/06/2023; note 22 Business Combination; Borrowings from Barclays Bank</t>
  </si>
  <si>
    <t>Lease Liabilities</t>
  </si>
  <si>
    <t>© 2024 Business Valuation Benchmarks Ltd</t>
  </si>
  <si>
    <t>GB Wiring Systems Limited</t>
  </si>
  <si>
    <t>Source: Aurrigo International plc press release dated 25/09/2023; note 7 Business combinations</t>
  </si>
  <si>
    <t>Deferred consideration (GBP)</t>
  </si>
  <si>
    <t>Cash acquired</t>
  </si>
  <si>
    <t>Source: Aurrigo International plc press release dated 01/06/2023; approximate</t>
  </si>
  <si>
    <t xml:space="preserve">Note: The company has no external debt therefore finance costs are assumed to be immaterial and profit before tax is used as proxy for operating profit </t>
  </si>
  <si>
    <t>Profit before tax</t>
  </si>
  <si>
    <t>Source: GB Wiring Systems Limited financial statements for the year ended 31/08/2022</t>
  </si>
  <si>
    <t>GB Wiring Systems Limited financial statements for the year ended 31/08/2022</t>
  </si>
  <si>
    <t>GB Wiring Systems Limited PSC02 notice dated 01/06/2023</t>
  </si>
  <si>
    <t>Aurrigo International plc press release 01/06/2023</t>
  </si>
  <si>
    <t>Aurrigo International plc press release dated 25/09/2023</t>
  </si>
  <si>
    <t>Debt</t>
  </si>
  <si>
    <t>AML Juratek Limited</t>
  </si>
  <si>
    <t>Source: Fra-Le S.A. intermediate financial statement 2nd quarter 2023; note 4 Business combinations and goodwill</t>
  </si>
  <si>
    <t>Source: AML Juratek Limited consolidated financial statements for the year ended 31/12/2022</t>
  </si>
  <si>
    <t>AML Juratek Limited consolidated financial statements for the year ended 31/12/2022</t>
  </si>
  <si>
    <t>Fras-Le S.A. news release dated 16/02/2023</t>
  </si>
  <si>
    <t>AML Juratek Limited CS01 Confirmation Statement dated 31/07/2023</t>
  </si>
  <si>
    <t>Fra-Le S.A. intermediate financial statement 2nd quarter 2023 (Portuguese)</t>
  </si>
  <si>
    <t>BRL</t>
  </si>
  <si>
    <t>BRL/GBP Exchange Rate:</t>
  </si>
  <si>
    <t>Source: www.oanda.com - as at 01/03/2023; date which the acquisition closed</t>
  </si>
  <si>
    <t>Source: AML Juratek Limited consolidated financial statements for the year ended 31/12/2022 - balance as at 31/12/2022</t>
  </si>
  <si>
    <t>Imexpart Limited</t>
  </si>
  <si>
    <t>ZAR</t>
  </si>
  <si>
    <t>ZAR/GBP Exchange Rate:</t>
  </si>
  <si>
    <t>Source: www.oanda.com - as at 03/07/2023</t>
  </si>
  <si>
    <t>Consideration (GBP)</t>
  </si>
  <si>
    <t>Contingent consideration (GBP)</t>
  </si>
  <si>
    <t>Source: Imexpart Limited financial statements for the year ended 31/12/2022</t>
  </si>
  <si>
    <t>Imexpart Limited financial statements for the year ended 31/12/2022</t>
  </si>
  <si>
    <t>Invicta Holdings Limited press release dated 11/07/2023</t>
  </si>
  <si>
    <t>Source: Invicta Holdings Limited unaudited consolidated interim results for the six months ended 30/09/2023; note 14 Acquisition of businesses and subsidiaries</t>
  </si>
  <si>
    <t>Source: Invicta Holdings Limited unaudited consolidated interim results for the six months ended 30/09/2023; note 14 Acquisition of businesses and subsidiaries; Contractually agreed contingent consideration payable in two equal instalments, 6 months and 12 months from the acquisition date subject to any claims.</t>
  </si>
  <si>
    <t>Source: Invicta Holdings Limited unaudited consolidated interim results for the six months ended 30/09/2023; note 14 Acquisition of businesses and subsidiaries - see below</t>
  </si>
  <si>
    <t>Invicta Holdings Limited unaudited consolidated interim results for the six months ended 30/09/2023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</si>
</sst>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0000_);[Red]\(#,##0.00000\)"/>
    <numFmt numFmtId="167" formatCode="0.0%"/>
    <numFmt numFmtId="168" formatCode="#,##0.0;[Red]\-#,##0.0"/>
    <numFmt numFmtId="169" formatCode="#,##0.00000;[Red]\-#,##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67" fontId="0" fillId="0" borderId="0" xfId="2" applyNumberFormat="1" applyFont="1" applyAlignment="1">
      <alignment horizontal="left" vertical="top"/>
    </xf>
    <xf numFmtId="167" fontId="2" fillId="0" borderId="0" xfId="2" applyNumberFormat="1" applyFont="1" applyAlignment="1">
      <alignment horizontal="left" vertical="top"/>
    </xf>
    <xf numFmtId="38" fontId="2" fillId="0" borderId="0" xfId="1" applyNumberFormat="1" applyFont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8" fontId="2" fillId="2" borderId="4" xfId="1" applyNumberFormat="1" applyFont="1" applyFill="1" applyBorder="1"/>
    <xf numFmtId="168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9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38" fontId="0" fillId="0" borderId="0" xfId="1" applyNumberFormat="1" applyFont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9C3E3-BF7F-8741-B13C-D85156CB7A7A}">
  <sheetPr>
    <pageSetUpPr fitToPage="1"/>
  </sheetPr>
  <dimension ref="A1:J110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45035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4">
        <v>0.80532999999999999</v>
      </c>
      <c r="B12" s="10"/>
      <c r="C12" s="10"/>
      <c r="D12" s="11" t="s">
        <v>10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51" x14ac:dyDescent="0.2">
      <c r="A15" s="15" t="s">
        <v>11</v>
      </c>
      <c r="B15" s="16">
        <f>C15*A12</f>
        <v>11576.61875</v>
      </c>
      <c r="C15" s="16">
        <f>12361+2014</f>
        <v>14375</v>
      </c>
      <c r="D15" s="17" t="s">
        <v>12</v>
      </c>
    </row>
    <row r="16" spans="1:4" x14ac:dyDescent="0.2">
      <c r="A16" s="15"/>
      <c r="B16" s="16"/>
      <c r="C16" s="16"/>
      <c r="D16" s="17"/>
    </row>
    <row r="17" spans="1:4" ht="51" x14ac:dyDescent="0.2">
      <c r="A17" s="15" t="s">
        <v>13</v>
      </c>
      <c r="B17" s="16">
        <f>C17*A12</f>
        <v>-1076.72621</v>
      </c>
      <c r="C17" s="16">
        <v>-1337</v>
      </c>
      <c r="D17" s="17" t="s">
        <v>14</v>
      </c>
    </row>
    <row r="18" spans="1:4" x14ac:dyDescent="0.2">
      <c r="A18" s="15"/>
      <c r="B18" s="16"/>
      <c r="C18" s="16"/>
      <c r="D18" s="17"/>
    </row>
    <row r="19" spans="1:4" ht="34" x14ac:dyDescent="0.2">
      <c r="A19" s="15" t="s">
        <v>15</v>
      </c>
      <c r="B19" s="18">
        <f>C19*A12</f>
        <v>2002.85571</v>
      </c>
      <c r="C19" s="18">
        <v>2487</v>
      </c>
      <c r="D19" s="17" t="s">
        <v>16</v>
      </c>
    </row>
    <row r="20" spans="1:4" x14ac:dyDescent="0.2">
      <c r="A20" s="15"/>
      <c r="B20" s="16"/>
      <c r="C20" s="16"/>
      <c r="D20" s="17"/>
    </row>
    <row r="21" spans="1:4" x14ac:dyDescent="0.2">
      <c r="A21" s="1" t="s">
        <v>17</v>
      </c>
      <c r="B21" s="16">
        <f>SUM(B15:B19)</f>
        <v>12502.748249999999</v>
      </c>
      <c r="C21" s="16">
        <f>SUM(C15:C19)</f>
        <v>15525</v>
      </c>
      <c r="D21" s="17"/>
    </row>
    <row r="22" spans="1:4" x14ac:dyDescent="0.2">
      <c r="A22" s="15"/>
      <c r="B22" s="16"/>
      <c r="C22" s="16"/>
      <c r="D22" s="17"/>
    </row>
    <row r="23" spans="1:4" x14ac:dyDescent="0.2">
      <c r="A23" s="1" t="s">
        <v>18</v>
      </c>
      <c r="B23" s="16"/>
      <c r="C23" s="16"/>
      <c r="D23" s="17"/>
    </row>
    <row r="24" spans="1:4" ht="34" x14ac:dyDescent="0.2">
      <c r="A24" s="19">
        <v>0.9</v>
      </c>
      <c r="B24" s="16"/>
      <c r="C24" s="16"/>
      <c r="D24" s="17" t="s">
        <v>16</v>
      </c>
    </row>
    <row r="25" spans="1:4" x14ac:dyDescent="0.2">
      <c r="A25" s="19"/>
      <c r="B25" s="16"/>
      <c r="C25" s="16"/>
      <c r="D25" s="17"/>
    </row>
    <row r="26" spans="1:4" x14ac:dyDescent="0.2">
      <c r="A26" s="20" t="s">
        <v>19</v>
      </c>
      <c r="B26" s="21">
        <f>B21/A24</f>
        <v>13891.942499999997</v>
      </c>
      <c r="C26" s="16"/>
      <c r="D26" s="17"/>
    </row>
    <row r="27" spans="1:4" x14ac:dyDescent="0.2">
      <c r="A27" s="19"/>
      <c r="B27" s="16"/>
      <c r="C27" s="16"/>
      <c r="D27" s="17"/>
    </row>
    <row r="28" spans="1:4" x14ac:dyDescent="0.2">
      <c r="A28" s="15"/>
      <c r="B28" s="16"/>
      <c r="C28" s="16"/>
      <c r="D28" s="17"/>
    </row>
    <row r="29" spans="1:4" x14ac:dyDescent="0.2">
      <c r="A29" s="22" t="s">
        <v>20</v>
      </c>
      <c r="B29" s="16"/>
      <c r="C29" s="16"/>
      <c r="D29" s="17"/>
    </row>
    <row r="30" spans="1:4" x14ac:dyDescent="0.2">
      <c r="A30" s="15"/>
      <c r="B30" s="16"/>
      <c r="C30" s="16"/>
      <c r="D30" s="17"/>
    </row>
    <row r="31" spans="1:4" ht="51" x14ac:dyDescent="0.2">
      <c r="A31" s="15" t="s">
        <v>21</v>
      </c>
      <c r="B31" s="16">
        <f>-B97</f>
        <v>3381.5806700000003</v>
      </c>
      <c r="C31" s="16"/>
      <c r="D31" s="17" t="s">
        <v>22</v>
      </c>
    </row>
    <row r="32" spans="1:4" x14ac:dyDescent="0.2">
      <c r="A32" s="15"/>
      <c r="B32" s="16"/>
      <c r="C32" s="16"/>
      <c r="D32" s="17"/>
    </row>
    <row r="33" spans="1:4" x14ac:dyDescent="0.2">
      <c r="A33" s="4"/>
      <c r="B33" s="10"/>
      <c r="C33" s="10"/>
    </row>
    <row r="34" spans="1:4" x14ac:dyDescent="0.2">
      <c r="A34" s="23" t="s">
        <v>23</v>
      </c>
      <c r="B34" s="24">
        <f>B26-B97</f>
        <v>17273.523169999997</v>
      </c>
      <c r="C34" s="24"/>
      <c r="D34" s="25"/>
    </row>
    <row r="35" spans="1:4" x14ac:dyDescent="0.2">
      <c r="A35" s="2"/>
    </row>
    <row r="36" spans="1:4" x14ac:dyDescent="0.2">
      <c r="A36" s="2"/>
    </row>
    <row r="37" spans="1:4" x14ac:dyDescent="0.2">
      <c r="A37" s="7" t="s">
        <v>24</v>
      </c>
      <c r="B37" s="7"/>
      <c r="C37" s="7"/>
      <c r="D37" s="26"/>
    </row>
    <row r="38" spans="1:4" x14ac:dyDescent="0.2">
      <c r="A38" s="2" t="s">
        <v>25</v>
      </c>
      <c r="B38" s="3"/>
      <c r="C38" s="3"/>
      <c r="D38" s="27"/>
    </row>
    <row r="39" spans="1:4" x14ac:dyDescent="0.2">
      <c r="A39" s="12">
        <v>44651</v>
      </c>
      <c r="B39" s="28"/>
      <c r="C39" s="28"/>
      <c r="D39" s="28"/>
    </row>
    <row r="40" spans="1:4" x14ac:dyDescent="0.2">
      <c r="A40" s="13"/>
      <c r="B40" s="29"/>
      <c r="C40" s="29"/>
      <c r="D40" s="28"/>
    </row>
    <row r="41" spans="1:4" x14ac:dyDescent="0.2">
      <c r="A41" s="2" t="s">
        <v>9</v>
      </c>
      <c r="B41" s="28"/>
      <c r="C41" s="28"/>
      <c r="D41" s="28"/>
    </row>
    <row r="42" spans="1:4" x14ac:dyDescent="0.2">
      <c r="A42" s="30"/>
      <c r="B42" s="28"/>
      <c r="C42" s="28"/>
      <c r="D42" s="30"/>
    </row>
    <row r="43" spans="1:4" x14ac:dyDescent="0.2">
      <c r="A43" s="13"/>
      <c r="B43" s="28"/>
      <c r="C43" s="28"/>
      <c r="D43" s="28"/>
    </row>
    <row r="44" spans="1:4" ht="17" x14ac:dyDescent="0.2">
      <c r="A44" s="15" t="s">
        <v>26</v>
      </c>
      <c r="B44" s="31">
        <v>22761</v>
      </c>
      <c r="C44" s="31"/>
      <c r="D44" s="17" t="s">
        <v>27</v>
      </c>
    </row>
    <row r="45" spans="1:4" x14ac:dyDescent="0.2">
      <c r="A45" s="15" t="s">
        <v>28</v>
      </c>
      <c r="B45" s="31"/>
      <c r="C45" s="31"/>
      <c r="D45" s="17"/>
    </row>
    <row r="46" spans="1:4" ht="17" x14ac:dyDescent="0.2">
      <c r="A46" s="1" t="s">
        <v>29</v>
      </c>
      <c r="B46" s="31">
        <v>453</v>
      </c>
      <c r="C46" s="31"/>
      <c r="D46" s="17" t="s">
        <v>27</v>
      </c>
    </row>
    <row r="47" spans="1:4" x14ac:dyDescent="0.2">
      <c r="A47" s="15"/>
      <c r="B47" s="31"/>
      <c r="C47" s="31"/>
      <c r="D47" s="11"/>
    </row>
    <row r="48" spans="1:4" x14ac:dyDescent="0.2">
      <c r="A48" s="1" t="s">
        <v>30</v>
      </c>
      <c r="B48" s="31"/>
      <c r="C48" s="31"/>
      <c r="D48" s="11"/>
    </row>
    <row r="49" spans="1:4" x14ac:dyDescent="0.2">
      <c r="A49" s="15"/>
      <c r="B49" s="31"/>
      <c r="C49" s="31"/>
      <c r="D49" s="11"/>
    </row>
    <row r="50" spans="1:4" x14ac:dyDescent="0.2">
      <c r="A50" s="15" t="s">
        <v>31</v>
      </c>
      <c r="B50" s="31"/>
      <c r="C50" s="31"/>
      <c r="D50" s="17"/>
    </row>
    <row r="51" spans="1:4" x14ac:dyDescent="0.2">
      <c r="A51" s="15" t="s">
        <v>32</v>
      </c>
      <c r="B51" s="31"/>
      <c r="C51" s="31"/>
      <c r="D51" s="11"/>
    </row>
    <row r="52" spans="1:4" x14ac:dyDescent="0.2">
      <c r="A52" s="15"/>
      <c r="B52" s="31"/>
      <c r="C52" s="31"/>
      <c r="D52" s="11"/>
    </row>
    <row r="53" spans="1:4" x14ac:dyDescent="0.2">
      <c r="A53" s="15" t="s">
        <v>33</v>
      </c>
      <c r="B53" s="31"/>
      <c r="C53" s="31"/>
      <c r="D53" s="11"/>
    </row>
    <row r="54" spans="1:4" x14ac:dyDescent="0.2">
      <c r="A54" s="15" t="s">
        <v>34</v>
      </c>
      <c r="B54" s="31"/>
      <c r="C54" s="31"/>
      <c r="D54" s="17"/>
    </row>
    <row r="55" spans="1:4" x14ac:dyDescent="0.2">
      <c r="A55" s="15" t="s">
        <v>35</v>
      </c>
      <c r="B55" s="31"/>
      <c r="C55" s="31"/>
      <c r="D55" s="11"/>
    </row>
    <row r="56" spans="1:4" x14ac:dyDescent="0.2">
      <c r="A56" s="15" t="s">
        <v>36</v>
      </c>
      <c r="B56" s="31"/>
      <c r="C56" s="31"/>
      <c r="D56" s="11"/>
    </row>
    <row r="57" spans="1:4" x14ac:dyDescent="0.2">
      <c r="A57" s="15"/>
      <c r="B57" s="31"/>
      <c r="C57" s="31"/>
      <c r="D57" s="11"/>
    </row>
    <row r="58" spans="1:4" x14ac:dyDescent="0.2">
      <c r="A58" s="15" t="s">
        <v>37</v>
      </c>
      <c r="B58" s="31"/>
      <c r="C58" s="31"/>
      <c r="D58" s="17"/>
    </row>
    <row r="59" spans="1:4" x14ac:dyDescent="0.2">
      <c r="A59" s="15" t="s">
        <v>38</v>
      </c>
      <c r="B59" s="31"/>
      <c r="C59" s="31"/>
      <c r="D59" s="11"/>
    </row>
    <row r="60" spans="1:4" x14ac:dyDescent="0.2">
      <c r="A60" s="15" t="s">
        <v>39</v>
      </c>
      <c r="B60" s="31"/>
      <c r="C60" s="31"/>
      <c r="D60" s="17"/>
    </row>
    <row r="61" spans="1:4" x14ac:dyDescent="0.2">
      <c r="A61" s="15" t="s">
        <v>40</v>
      </c>
      <c r="B61" s="31"/>
      <c r="C61" s="31"/>
      <c r="D61" s="17"/>
    </row>
    <row r="62" spans="1:4" x14ac:dyDescent="0.2">
      <c r="A62" s="15"/>
      <c r="B62" s="31"/>
      <c r="C62" s="31"/>
      <c r="D62" s="11"/>
    </row>
    <row r="63" spans="1:4" ht="17" x14ac:dyDescent="0.2">
      <c r="A63" s="15" t="s">
        <v>41</v>
      </c>
      <c r="B63" s="31">
        <v>978</v>
      </c>
      <c r="C63" s="31"/>
      <c r="D63" s="17" t="s">
        <v>27</v>
      </c>
    </row>
    <row r="64" spans="1:4" x14ac:dyDescent="0.2">
      <c r="A64" s="15"/>
      <c r="B64" s="31"/>
      <c r="C64" s="31"/>
      <c r="D64" s="11"/>
    </row>
    <row r="65" spans="1:4" x14ac:dyDescent="0.2">
      <c r="A65" s="15" t="s">
        <v>42</v>
      </c>
      <c r="B65" s="31">
        <f>SUM(B50:B63)</f>
        <v>978</v>
      </c>
      <c r="C65" s="31"/>
      <c r="D65" s="11"/>
    </row>
    <row r="66" spans="1:4" x14ac:dyDescent="0.2">
      <c r="A66" s="32"/>
      <c r="B66" s="33"/>
      <c r="C66" s="33"/>
      <c r="D66" s="34"/>
    </row>
    <row r="67" spans="1:4" x14ac:dyDescent="0.2">
      <c r="A67" s="35" t="s">
        <v>24</v>
      </c>
      <c r="B67" s="36">
        <f>B46+B65</f>
        <v>1431</v>
      </c>
      <c r="C67" s="36"/>
      <c r="D67" s="37"/>
    </row>
    <row r="68" spans="1:4" x14ac:dyDescent="0.2">
      <c r="B68" s="10"/>
      <c r="C68" s="10"/>
      <c r="D68" s="11"/>
    </row>
    <row r="69" spans="1:4" x14ac:dyDescent="0.2">
      <c r="B69" s="3"/>
      <c r="C69" s="3"/>
      <c r="D69" s="10"/>
    </row>
    <row r="70" spans="1:4" x14ac:dyDescent="0.2">
      <c r="A70" s="38" t="s">
        <v>43</v>
      </c>
      <c r="B70" s="39">
        <f>ROUND((B34/B44),1)</f>
        <v>0.8</v>
      </c>
      <c r="C70" s="40"/>
      <c r="D70" s="10"/>
    </row>
    <row r="71" spans="1:4" x14ac:dyDescent="0.2">
      <c r="A71" s="38" t="s">
        <v>44</v>
      </c>
      <c r="B71" s="39">
        <f>ROUND((B34/B46),1)</f>
        <v>38.1</v>
      </c>
      <c r="C71" s="40"/>
      <c r="D71" s="10"/>
    </row>
    <row r="72" spans="1:4" x14ac:dyDescent="0.2">
      <c r="A72" s="38" t="s">
        <v>45</v>
      </c>
      <c r="B72" s="39">
        <f>ROUND((B34/B67),1)</f>
        <v>12.1</v>
      </c>
      <c r="C72" s="40"/>
      <c r="D72" s="10"/>
    </row>
    <row r="75" spans="1:4" x14ac:dyDescent="0.2">
      <c r="A75" s="7" t="s">
        <v>46</v>
      </c>
      <c r="B75" s="8"/>
      <c r="C75" s="8"/>
      <c r="D75" s="9"/>
    </row>
    <row r="76" spans="1:4" x14ac:dyDescent="0.2">
      <c r="D76" s="10"/>
    </row>
    <row r="77" spans="1:4" x14ac:dyDescent="0.2">
      <c r="A77" s="15" t="s">
        <v>47</v>
      </c>
    </row>
    <row r="78" spans="1:4" x14ac:dyDescent="0.2">
      <c r="A78" t="s">
        <v>48</v>
      </c>
    </row>
    <row r="79" spans="1:4" x14ac:dyDescent="0.2">
      <c r="A79" s="15" t="s">
        <v>49</v>
      </c>
    </row>
    <row r="80" spans="1:4" x14ac:dyDescent="0.2">
      <c r="A80" t="s">
        <v>50</v>
      </c>
      <c r="D80" s="11"/>
    </row>
    <row r="81" spans="1:4" x14ac:dyDescent="0.2">
      <c r="A81" s="15" t="s">
        <v>51</v>
      </c>
      <c r="D81" s="11"/>
    </row>
    <row r="82" spans="1:4" x14ac:dyDescent="0.2">
      <c r="A82" s="15"/>
      <c r="D82" s="11"/>
    </row>
    <row r="83" spans="1:4" x14ac:dyDescent="0.2">
      <c r="A83" s="41"/>
      <c r="B83" s="41"/>
      <c r="C83" s="41"/>
      <c r="D83" s="9"/>
    </row>
    <row r="84" spans="1:4" x14ac:dyDescent="0.2">
      <c r="D84" s="42"/>
    </row>
    <row r="85" spans="1:4" x14ac:dyDescent="0.2">
      <c r="D85" s="42"/>
    </row>
    <row r="86" spans="1:4" x14ac:dyDescent="0.2">
      <c r="B86" s="3" t="s">
        <v>3</v>
      </c>
      <c r="C86" s="3" t="s">
        <v>4</v>
      </c>
    </row>
    <row r="87" spans="1:4" x14ac:dyDescent="0.2">
      <c r="B87" s="3"/>
      <c r="C87" s="3"/>
    </row>
    <row r="88" spans="1:4" x14ac:dyDescent="0.2">
      <c r="B88" s="5" t="s">
        <v>6</v>
      </c>
      <c r="C88" s="5" t="s">
        <v>6</v>
      </c>
    </row>
    <row r="89" spans="1:4" x14ac:dyDescent="0.2">
      <c r="B89" s="5"/>
      <c r="C89" s="5"/>
    </row>
    <row r="90" spans="1:4" x14ac:dyDescent="0.2">
      <c r="B90" s="43">
        <v>45035</v>
      </c>
      <c r="C90" s="43">
        <v>45035</v>
      </c>
    </row>
    <row r="91" spans="1:4" x14ac:dyDescent="0.2">
      <c r="A91" s="2" t="s">
        <v>9</v>
      </c>
      <c r="B91" s="5"/>
      <c r="C91" s="5"/>
    </row>
    <row r="92" spans="1:4" x14ac:dyDescent="0.2">
      <c r="A92" s="44">
        <f>A12</f>
        <v>0.80532999999999999</v>
      </c>
      <c r="B92" s="5"/>
      <c r="C92" s="5"/>
      <c r="D92" s="11" t="s">
        <v>10</v>
      </c>
    </row>
    <row r="94" spans="1:4" ht="34" x14ac:dyDescent="0.2">
      <c r="A94" s="15" t="s">
        <v>52</v>
      </c>
      <c r="B94" s="16">
        <f>C94*A92</f>
        <v>608.02414999999996</v>
      </c>
      <c r="C94" s="16">
        <v>755</v>
      </c>
      <c r="D94" s="17" t="s">
        <v>16</v>
      </c>
    </row>
    <row r="95" spans="1:4" ht="51" x14ac:dyDescent="0.2">
      <c r="A95" s="15" t="s">
        <v>53</v>
      </c>
      <c r="B95" s="16">
        <f>C95*A92</f>
        <v>-2294.38517</v>
      </c>
      <c r="C95" s="16">
        <v>-2849</v>
      </c>
      <c r="D95" s="17" t="s">
        <v>54</v>
      </c>
    </row>
    <row r="96" spans="1:4" ht="34" x14ac:dyDescent="0.2">
      <c r="A96" s="15" t="s">
        <v>55</v>
      </c>
      <c r="B96" s="18">
        <f>C96*A92</f>
        <v>-1695.21965</v>
      </c>
      <c r="C96" s="18">
        <v>-2105</v>
      </c>
      <c r="D96" s="17" t="s">
        <v>16</v>
      </c>
    </row>
    <row r="97" spans="1:10" x14ac:dyDescent="0.2">
      <c r="A97" s="2" t="s">
        <v>21</v>
      </c>
      <c r="B97" s="45">
        <f>SUM(B94:B96)</f>
        <v>-3381.5806700000003</v>
      </c>
      <c r="C97" s="45">
        <f>SUM(C94:C96)</f>
        <v>-4199</v>
      </c>
    </row>
    <row r="100" spans="1:10" x14ac:dyDescent="0.2">
      <c r="A100" s="46" t="s">
        <v>56</v>
      </c>
    </row>
    <row r="104" spans="1:10" x14ac:dyDescent="0.2">
      <c r="F104" s="17"/>
      <c r="G104" s="17"/>
      <c r="H104" s="17"/>
      <c r="I104" s="17"/>
      <c r="J104" s="17"/>
    </row>
    <row r="110" spans="1:10" x14ac:dyDescent="0.2">
      <c r="F110" s="2"/>
    </row>
  </sheetData>
  <sheetProtection algorithmName="SHA-512" hashValue="7rW59A9Q/ypaYWI59Z1BzRPxUatWA4lM3uZmbWbMwN6UF7ReVjvikbK/b5hnkzksEBcN3jtdWIknqT67/WL+8Q==" saltValue="qybpIoXpAGd8A/v8Ic/h8g==" spinCount="100000" sheet="1" objects="1" scenarios="1"/>
  <pageMargins left="0.7" right="0.7" top="0.75" bottom="0.75" header="0.3" footer="0.3"/>
  <pageSetup paperSize="9" scale="43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13626-374F-B441-AF7E-2361A9C5CF14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45077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5" t="s">
        <v>11</v>
      </c>
      <c r="B12" s="16">
        <v>219</v>
      </c>
      <c r="C12" s="17" t="s">
        <v>58</v>
      </c>
    </row>
    <row r="13" spans="1:3" x14ac:dyDescent="0.2">
      <c r="A13" s="15"/>
      <c r="B13" s="16"/>
      <c r="C13" s="17"/>
    </row>
    <row r="14" spans="1:3" ht="34" x14ac:dyDescent="0.2">
      <c r="A14" s="15" t="s">
        <v>59</v>
      </c>
      <c r="B14" s="18">
        <v>50</v>
      </c>
      <c r="C14" s="17" t="s">
        <v>58</v>
      </c>
    </row>
    <row r="15" spans="1:3" x14ac:dyDescent="0.2">
      <c r="A15" s="15"/>
      <c r="B15" s="16"/>
      <c r="C15" s="17"/>
    </row>
    <row r="16" spans="1:3" x14ac:dyDescent="0.2">
      <c r="A16" s="1" t="s">
        <v>17</v>
      </c>
      <c r="B16" s="16">
        <f>SUM(B12:B14)</f>
        <v>269</v>
      </c>
      <c r="C16" s="17"/>
    </row>
    <row r="17" spans="1:3" x14ac:dyDescent="0.2">
      <c r="A17" s="15"/>
      <c r="B17" s="16"/>
      <c r="C17" s="17"/>
    </row>
    <row r="18" spans="1:3" x14ac:dyDescent="0.2">
      <c r="A18" s="22" t="s">
        <v>20</v>
      </c>
      <c r="B18" s="16"/>
      <c r="C18" s="17"/>
    </row>
    <row r="19" spans="1:3" x14ac:dyDescent="0.2">
      <c r="A19" s="15"/>
      <c r="B19" s="16"/>
      <c r="C19" s="17"/>
    </row>
    <row r="20" spans="1:3" ht="34" x14ac:dyDescent="0.2">
      <c r="A20" s="15" t="s">
        <v>60</v>
      </c>
      <c r="B20" s="16">
        <f>-B86</f>
        <v>-81</v>
      </c>
      <c r="C20" s="17" t="s">
        <v>58</v>
      </c>
    </row>
    <row r="21" spans="1:3" x14ac:dyDescent="0.2">
      <c r="A21" s="15"/>
      <c r="B21" s="16"/>
      <c r="C21" s="17"/>
    </row>
    <row r="22" spans="1:3" x14ac:dyDescent="0.2">
      <c r="A22" s="4"/>
      <c r="B22" s="10"/>
    </row>
    <row r="23" spans="1:3" x14ac:dyDescent="0.2">
      <c r="A23" s="23" t="s">
        <v>23</v>
      </c>
      <c r="B23" s="24">
        <f>B16-B86</f>
        <v>188</v>
      </c>
      <c r="C23" s="25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24</v>
      </c>
      <c r="B26" s="7"/>
      <c r="C26" s="26"/>
    </row>
    <row r="27" spans="1:3" x14ac:dyDescent="0.2">
      <c r="A27" s="2" t="s">
        <v>25</v>
      </c>
      <c r="B27" s="3"/>
      <c r="C27" s="27"/>
    </row>
    <row r="28" spans="1:3" x14ac:dyDescent="0.2">
      <c r="A28" s="12">
        <v>44804</v>
      </c>
      <c r="B28" s="28"/>
      <c r="C28" s="28"/>
    </row>
    <row r="29" spans="1:3" x14ac:dyDescent="0.2">
      <c r="A29" s="13"/>
      <c r="B29" s="29"/>
      <c r="C29" s="28"/>
    </row>
    <row r="30" spans="1:3" x14ac:dyDescent="0.2">
      <c r="A30" s="2" t="s">
        <v>9</v>
      </c>
      <c r="B30" s="28"/>
      <c r="C30" s="28"/>
    </row>
    <row r="31" spans="1:3" x14ac:dyDescent="0.2">
      <c r="A31" s="30"/>
      <c r="B31" s="28"/>
      <c r="C31" s="30"/>
    </row>
    <row r="32" spans="1:3" x14ac:dyDescent="0.2">
      <c r="A32" s="13"/>
      <c r="B32" s="28"/>
      <c r="C32" s="28"/>
    </row>
    <row r="33" spans="1:3" ht="17" x14ac:dyDescent="0.2">
      <c r="A33" s="15" t="s">
        <v>26</v>
      </c>
      <c r="B33" s="31">
        <v>665</v>
      </c>
      <c r="C33" s="17" t="s">
        <v>61</v>
      </c>
    </row>
    <row r="34" spans="1:3" x14ac:dyDescent="0.2">
      <c r="A34" s="15" t="s">
        <v>28</v>
      </c>
      <c r="B34" s="31"/>
      <c r="C34" s="17"/>
    </row>
    <row r="35" spans="1:3" ht="34" x14ac:dyDescent="0.2">
      <c r="A35" s="1" t="s">
        <v>29</v>
      </c>
      <c r="B35" s="31">
        <f>B36</f>
        <v>74</v>
      </c>
      <c r="C35" s="17" t="s">
        <v>62</v>
      </c>
    </row>
    <row r="36" spans="1:3" ht="17" x14ac:dyDescent="0.2">
      <c r="A36" s="1" t="s">
        <v>63</v>
      </c>
      <c r="B36" s="31">
        <v>74</v>
      </c>
      <c r="C36" s="17" t="s">
        <v>61</v>
      </c>
    </row>
    <row r="37" spans="1:3" x14ac:dyDescent="0.2">
      <c r="A37" s="15"/>
      <c r="B37" s="31"/>
      <c r="C37" s="11"/>
    </row>
    <row r="38" spans="1:3" x14ac:dyDescent="0.2">
      <c r="A38" s="1" t="s">
        <v>30</v>
      </c>
      <c r="B38" s="31"/>
      <c r="C38" s="11"/>
    </row>
    <row r="39" spans="1:3" x14ac:dyDescent="0.2">
      <c r="A39" s="15"/>
      <c r="B39" s="31"/>
      <c r="C39" s="11"/>
    </row>
    <row r="40" spans="1:3" x14ac:dyDescent="0.2">
      <c r="A40" s="15" t="s">
        <v>31</v>
      </c>
      <c r="B40" s="31"/>
      <c r="C40" s="17"/>
    </row>
    <row r="41" spans="1:3" x14ac:dyDescent="0.2">
      <c r="A41" s="15" t="s">
        <v>32</v>
      </c>
      <c r="B41" s="31"/>
      <c r="C41" s="11"/>
    </row>
    <row r="42" spans="1:3" x14ac:dyDescent="0.2">
      <c r="A42" s="15"/>
      <c r="B42" s="31"/>
      <c r="C42" s="11"/>
    </row>
    <row r="43" spans="1:3" x14ac:dyDescent="0.2">
      <c r="A43" s="15" t="s">
        <v>33</v>
      </c>
      <c r="B43" s="31"/>
      <c r="C43" s="11"/>
    </row>
    <row r="44" spans="1:3" x14ac:dyDescent="0.2">
      <c r="A44" s="15" t="s">
        <v>34</v>
      </c>
      <c r="B44" s="31"/>
      <c r="C44" s="17"/>
    </row>
    <row r="45" spans="1:3" x14ac:dyDescent="0.2">
      <c r="A45" s="15" t="s">
        <v>35</v>
      </c>
      <c r="B45" s="31"/>
      <c r="C45" s="11"/>
    </row>
    <row r="46" spans="1:3" x14ac:dyDescent="0.2">
      <c r="A46" s="15" t="s">
        <v>36</v>
      </c>
      <c r="B46" s="31"/>
      <c r="C46" s="11"/>
    </row>
    <row r="47" spans="1:3" x14ac:dyDescent="0.2">
      <c r="A47" s="15"/>
      <c r="B47" s="31"/>
      <c r="C47" s="11"/>
    </row>
    <row r="48" spans="1:3" x14ac:dyDescent="0.2">
      <c r="A48" s="15" t="s">
        <v>37</v>
      </c>
      <c r="B48" s="31"/>
      <c r="C48" s="17"/>
    </row>
    <row r="49" spans="1:3" x14ac:dyDescent="0.2">
      <c r="A49" s="15" t="s">
        <v>38</v>
      </c>
      <c r="B49" s="31"/>
      <c r="C49" s="11"/>
    </row>
    <row r="50" spans="1:3" x14ac:dyDescent="0.2">
      <c r="A50" s="15" t="s">
        <v>39</v>
      </c>
      <c r="B50" s="31"/>
      <c r="C50" s="17"/>
    </row>
    <row r="51" spans="1:3" x14ac:dyDescent="0.2">
      <c r="A51" s="15" t="s">
        <v>40</v>
      </c>
      <c r="B51" s="31"/>
      <c r="C51" s="17"/>
    </row>
    <row r="52" spans="1:3" x14ac:dyDescent="0.2">
      <c r="A52" s="15"/>
      <c r="B52" s="31"/>
      <c r="C52" s="11"/>
    </row>
    <row r="53" spans="1:3" ht="17" x14ac:dyDescent="0.2">
      <c r="A53" s="15" t="s">
        <v>41</v>
      </c>
      <c r="B53" s="31">
        <v>6.4980000000000002</v>
      </c>
      <c r="C53" s="17" t="s">
        <v>64</v>
      </c>
    </row>
    <row r="54" spans="1:3" x14ac:dyDescent="0.2">
      <c r="A54" s="15"/>
      <c r="B54" s="31"/>
      <c r="C54" s="11"/>
    </row>
    <row r="55" spans="1:3" x14ac:dyDescent="0.2">
      <c r="A55" s="15" t="s">
        <v>42</v>
      </c>
      <c r="B55" s="31">
        <f>SUM(B40:B53)</f>
        <v>6.4980000000000002</v>
      </c>
      <c r="C55" s="11"/>
    </row>
    <row r="56" spans="1:3" x14ac:dyDescent="0.2">
      <c r="A56" s="32"/>
      <c r="B56" s="33"/>
      <c r="C56" s="34"/>
    </row>
    <row r="57" spans="1:3" x14ac:dyDescent="0.2">
      <c r="A57" s="35" t="s">
        <v>24</v>
      </c>
      <c r="B57" s="36">
        <f>B35+B55</f>
        <v>80.498000000000005</v>
      </c>
      <c r="C57" s="37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8" t="s">
        <v>43</v>
      </c>
      <c r="B60" s="39">
        <f>ROUND((B23/B33),1)</f>
        <v>0.3</v>
      </c>
      <c r="C60" s="10"/>
    </row>
    <row r="61" spans="1:3" x14ac:dyDescent="0.2">
      <c r="A61" s="38" t="s">
        <v>44</v>
      </c>
      <c r="B61" s="39">
        <f>ROUND((B23/B35),1)</f>
        <v>2.5</v>
      </c>
      <c r="C61" s="10"/>
    </row>
    <row r="62" spans="1:3" x14ac:dyDescent="0.2">
      <c r="A62" s="38" t="s">
        <v>45</v>
      </c>
      <c r="B62" s="39">
        <f>ROUND((B23/B57),1)</f>
        <v>2.2999999999999998</v>
      </c>
      <c r="C62" s="10"/>
    </row>
    <row r="65" spans="1:3" x14ac:dyDescent="0.2">
      <c r="A65" s="7" t="s">
        <v>46</v>
      </c>
      <c r="B65" s="8"/>
      <c r="C65" s="9"/>
    </row>
    <row r="66" spans="1:3" x14ac:dyDescent="0.2">
      <c r="C66" s="10"/>
    </row>
    <row r="67" spans="1:3" x14ac:dyDescent="0.2">
      <c r="A67" s="15" t="s">
        <v>65</v>
      </c>
    </row>
    <row r="68" spans="1:3" x14ac:dyDescent="0.2">
      <c r="A68" s="15" t="s">
        <v>66</v>
      </c>
    </row>
    <row r="69" spans="1:3" x14ac:dyDescent="0.2">
      <c r="A69" t="s">
        <v>67</v>
      </c>
    </row>
    <row r="70" spans="1:3" x14ac:dyDescent="0.2">
      <c r="A70" t="s">
        <v>68</v>
      </c>
    </row>
    <row r="71" spans="1:3" x14ac:dyDescent="0.2">
      <c r="C71" s="11"/>
    </row>
    <row r="72" spans="1:3" x14ac:dyDescent="0.2">
      <c r="A72" s="41"/>
      <c r="B72" s="41"/>
      <c r="C72" s="9"/>
    </row>
    <row r="73" spans="1:3" x14ac:dyDescent="0.2">
      <c r="C73" s="42"/>
    </row>
    <row r="74" spans="1:3" x14ac:dyDescent="0.2">
      <c r="C74" s="42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6</v>
      </c>
    </row>
    <row r="78" spans="1:3" x14ac:dyDescent="0.2">
      <c r="B78" s="5"/>
    </row>
    <row r="79" spans="1:3" x14ac:dyDescent="0.2">
      <c r="B79" s="43">
        <v>45077</v>
      </c>
    </row>
    <row r="80" spans="1:3" x14ac:dyDescent="0.2">
      <c r="A80" s="2" t="s">
        <v>9</v>
      </c>
      <c r="B80" s="5"/>
    </row>
    <row r="81" spans="1:9" x14ac:dyDescent="0.2">
      <c r="A81" s="44"/>
      <c r="B81" s="5"/>
    </row>
    <row r="83" spans="1:9" ht="34" x14ac:dyDescent="0.2">
      <c r="A83" s="15" t="s">
        <v>52</v>
      </c>
      <c r="B83" s="16">
        <v>81</v>
      </c>
      <c r="C83" s="17" t="s">
        <v>58</v>
      </c>
    </row>
    <row r="84" spans="1:9" x14ac:dyDescent="0.2">
      <c r="A84" s="15" t="s">
        <v>69</v>
      </c>
      <c r="B84" s="16"/>
      <c r="C84" s="17"/>
    </row>
    <row r="85" spans="1:9" x14ac:dyDescent="0.2">
      <c r="A85" t="s">
        <v>55</v>
      </c>
      <c r="B85" s="33"/>
      <c r="C85" s="17"/>
    </row>
    <row r="86" spans="1:9" x14ac:dyDescent="0.2">
      <c r="A86" s="2" t="s">
        <v>60</v>
      </c>
      <c r="B86" s="45">
        <f>SUM(B83:B85)</f>
        <v>81</v>
      </c>
    </row>
    <row r="89" spans="1:9" x14ac:dyDescent="0.2">
      <c r="A89" s="46" t="s">
        <v>56</v>
      </c>
    </row>
    <row r="93" spans="1:9" x14ac:dyDescent="0.2">
      <c r="E93" s="17"/>
      <c r="F93" s="17"/>
      <c r="G93" s="17"/>
      <c r="H93" s="17"/>
      <c r="I93" s="17"/>
    </row>
  </sheetData>
  <sheetProtection algorithmName="SHA-512" hashValue="1emHME3FPrZ1d2QyFHSKACd1OCQwwL7xWlbeyOWPaGuyClW6gZFoqDTOA5Lgmg0Zt+gSiFGQtqi+tzkRtI/7Jw==" saltValue="AYBreGT4bRK++kdbLZKW3Q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1FE5D-89D3-7B41-9775-7FE17AF784DA}">
  <sheetPr>
    <pageSetUpPr fitToPage="1"/>
  </sheetPr>
  <dimension ref="A1:J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70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/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/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45079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5" t="s">
        <v>11</v>
      </c>
      <c r="B12" s="16">
        <v>16085</v>
      </c>
      <c r="C12" s="16"/>
      <c r="D12" s="17" t="s">
        <v>71</v>
      </c>
    </row>
    <row r="13" spans="1:4" x14ac:dyDescent="0.2">
      <c r="A13" s="15"/>
      <c r="B13" s="16"/>
      <c r="C13" s="16"/>
      <c r="D13" s="17"/>
    </row>
    <row r="14" spans="1:4" ht="34" x14ac:dyDescent="0.2">
      <c r="A14" s="15" t="s">
        <v>59</v>
      </c>
      <c r="B14" s="18">
        <v>2218</v>
      </c>
      <c r="C14" s="47"/>
      <c r="D14" s="17" t="s">
        <v>71</v>
      </c>
    </row>
    <row r="15" spans="1:4" x14ac:dyDescent="0.2">
      <c r="A15" s="15"/>
      <c r="B15" s="16"/>
      <c r="C15" s="16"/>
      <c r="D15" s="17"/>
    </row>
    <row r="16" spans="1:4" x14ac:dyDescent="0.2">
      <c r="A16" s="1" t="s">
        <v>17</v>
      </c>
      <c r="B16" s="16">
        <f>SUM(B12:B14)</f>
        <v>18303</v>
      </c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22" t="s">
        <v>20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34" x14ac:dyDescent="0.2">
      <c r="A20" s="15" t="s">
        <v>21</v>
      </c>
      <c r="B20" s="16">
        <f>-B85</f>
        <v>399.80663999999996</v>
      </c>
      <c r="C20" s="16"/>
      <c r="D20" s="17" t="s">
        <v>71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23" t="s">
        <v>23</v>
      </c>
      <c r="B23" s="24">
        <f>B16-B85</f>
        <v>18702.806639999999</v>
      </c>
      <c r="C23" s="24"/>
      <c r="D23" s="25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24</v>
      </c>
      <c r="B26" s="7"/>
      <c r="C26" s="7"/>
      <c r="D26" s="26"/>
    </row>
    <row r="27" spans="1:4" x14ac:dyDescent="0.2">
      <c r="A27" s="2" t="s">
        <v>25</v>
      </c>
      <c r="B27" s="3"/>
      <c r="C27" s="3"/>
      <c r="D27" s="27"/>
    </row>
    <row r="28" spans="1:4" x14ac:dyDescent="0.2">
      <c r="A28" s="12">
        <v>44926</v>
      </c>
      <c r="B28" s="28"/>
      <c r="C28" s="28"/>
      <c r="D28" s="28"/>
    </row>
    <row r="29" spans="1:4" x14ac:dyDescent="0.2">
      <c r="A29" s="13"/>
      <c r="B29" s="29"/>
      <c r="C29" s="29"/>
      <c r="D29" s="28"/>
    </row>
    <row r="30" spans="1:4" x14ac:dyDescent="0.2">
      <c r="A30" s="2" t="s">
        <v>9</v>
      </c>
      <c r="B30" s="28"/>
      <c r="C30" s="28"/>
      <c r="D30" s="28"/>
    </row>
    <row r="31" spans="1:4" x14ac:dyDescent="0.2">
      <c r="A31" s="30"/>
      <c r="B31" s="28"/>
      <c r="C31" s="28"/>
      <c r="D31" s="30"/>
    </row>
    <row r="32" spans="1:4" x14ac:dyDescent="0.2">
      <c r="A32" s="13"/>
      <c r="B32" s="28"/>
      <c r="C32" s="28"/>
      <c r="D32" s="28"/>
    </row>
    <row r="33" spans="1:4" ht="17" x14ac:dyDescent="0.2">
      <c r="A33" s="15" t="s">
        <v>26</v>
      </c>
      <c r="B33" s="16">
        <v>24806.916000000001</v>
      </c>
      <c r="C33" s="16"/>
      <c r="D33" s="17" t="s">
        <v>72</v>
      </c>
    </row>
    <row r="34" spans="1:4" x14ac:dyDescent="0.2">
      <c r="A34" s="15" t="s">
        <v>28</v>
      </c>
      <c r="B34" s="31"/>
      <c r="C34" s="31"/>
      <c r="D34" s="17"/>
    </row>
    <row r="35" spans="1:4" ht="17" x14ac:dyDescent="0.2">
      <c r="A35" s="1" t="s">
        <v>29</v>
      </c>
      <c r="B35" s="31">
        <v>1165.925</v>
      </c>
      <c r="C35" s="31"/>
      <c r="D35" s="17" t="s">
        <v>72</v>
      </c>
    </row>
    <row r="36" spans="1:4" x14ac:dyDescent="0.2">
      <c r="A36" s="15"/>
      <c r="B36" s="31"/>
      <c r="C36" s="31"/>
      <c r="D36" s="11"/>
    </row>
    <row r="37" spans="1:4" x14ac:dyDescent="0.2">
      <c r="A37" s="1" t="s">
        <v>30</v>
      </c>
      <c r="B37" s="31"/>
      <c r="C37" s="31"/>
      <c r="D37" s="11"/>
    </row>
    <row r="38" spans="1:4" x14ac:dyDescent="0.2">
      <c r="A38" s="15"/>
      <c r="B38" s="31"/>
      <c r="C38" s="31"/>
      <c r="D38" s="11"/>
    </row>
    <row r="39" spans="1:4" x14ac:dyDescent="0.2">
      <c r="A39" s="15" t="s">
        <v>31</v>
      </c>
      <c r="B39" s="31"/>
      <c r="C39" s="31"/>
      <c r="D39" s="17"/>
    </row>
    <row r="40" spans="1:4" ht="17" x14ac:dyDescent="0.2">
      <c r="A40" s="15" t="s">
        <v>32</v>
      </c>
      <c r="B40" s="31">
        <v>107.22</v>
      </c>
      <c r="C40" s="31"/>
      <c r="D40" s="17" t="s">
        <v>72</v>
      </c>
    </row>
    <row r="41" spans="1:4" x14ac:dyDescent="0.2">
      <c r="A41" s="15"/>
      <c r="B41" s="31"/>
      <c r="C41" s="31"/>
      <c r="D41" s="11"/>
    </row>
    <row r="42" spans="1:4" x14ac:dyDescent="0.2">
      <c r="A42" s="15" t="s">
        <v>33</v>
      </c>
      <c r="B42" s="31"/>
      <c r="C42" s="31"/>
      <c r="D42" s="11"/>
    </row>
    <row r="43" spans="1:4" x14ac:dyDescent="0.2">
      <c r="A43" s="15" t="s">
        <v>34</v>
      </c>
      <c r="B43" s="31"/>
      <c r="C43" s="31"/>
      <c r="D43" s="17"/>
    </row>
    <row r="44" spans="1:4" x14ac:dyDescent="0.2">
      <c r="A44" s="15" t="s">
        <v>35</v>
      </c>
      <c r="B44" s="31"/>
      <c r="C44" s="31"/>
      <c r="D44" s="11"/>
    </row>
    <row r="45" spans="1:4" x14ac:dyDescent="0.2">
      <c r="A45" s="15" t="s">
        <v>36</v>
      </c>
      <c r="B45" s="31"/>
      <c r="C45" s="31"/>
      <c r="D45" s="11"/>
    </row>
    <row r="46" spans="1:4" x14ac:dyDescent="0.2">
      <c r="A46" s="15"/>
      <c r="B46" s="31"/>
      <c r="C46" s="31"/>
      <c r="D46" s="11"/>
    </row>
    <row r="47" spans="1:4" x14ac:dyDescent="0.2">
      <c r="A47" s="15" t="s">
        <v>37</v>
      </c>
      <c r="B47" s="31"/>
      <c r="C47" s="31"/>
      <c r="D47" s="17"/>
    </row>
    <row r="48" spans="1:4" x14ac:dyDescent="0.2">
      <c r="A48" s="15" t="s">
        <v>38</v>
      </c>
      <c r="B48" s="31"/>
      <c r="C48" s="31"/>
      <c r="D48" s="11"/>
    </row>
    <row r="49" spans="1:4" x14ac:dyDescent="0.2">
      <c r="A49" s="15" t="s">
        <v>39</v>
      </c>
      <c r="B49" s="31"/>
      <c r="C49" s="31"/>
      <c r="D49" s="17"/>
    </row>
    <row r="50" spans="1:4" x14ac:dyDescent="0.2">
      <c r="A50" s="15" t="s">
        <v>40</v>
      </c>
      <c r="B50" s="31"/>
      <c r="C50" s="31"/>
      <c r="D50" s="17"/>
    </row>
    <row r="51" spans="1:4" x14ac:dyDescent="0.2">
      <c r="A51" s="15"/>
      <c r="B51" s="31"/>
      <c r="C51" s="31"/>
      <c r="D51" s="11"/>
    </row>
    <row r="52" spans="1:4" ht="17" x14ac:dyDescent="0.2">
      <c r="A52" s="15" t="s">
        <v>41</v>
      </c>
      <c r="B52" s="31">
        <f>82.021+17.924</f>
        <v>99.944999999999993</v>
      </c>
      <c r="C52" s="31"/>
      <c r="D52" s="17" t="s">
        <v>72</v>
      </c>
    </row>
    <row r="53" spans="1:4" x14ac:dyDescent="0.2">
      <c r="A53" s="15"/>
      <c r="B53" s="31"/>
      <c r="C53" s="31"/>
      <c r="D53" s="11"/>
    </row>
    <row r="54" spans="1:4" x14ac:dyDescent="0.2">
      <c r="A54" s="15" t="s">
        <v>42</v>
      </c>
      <c r="B54" s="31">
        <f>SUM(B39:B52)</f>
        <v>207.16499999999999</v>
      </c>
      <c r="C54" s="31"/>
      <c r="D54" s="11"/>
    </row>
    <row r="55" spans="1:4" x14ac:dyDescent="0.2">
      <c r="A55" s="32"/>
      <c r="B55" s="33"/>
      <c r="C55" s="33"/>
      <c r="D55" s="34"/>
    </row>
    <row r="56" spans="1:4" x14ac:dyDescent="0.2">
      <c r="A56" s="35" t="s">
        <v>24</v>
      </c>
      <c r="B56" s="36">
        <f>B35+B54</f>
        <v>1373.09</v>
      </c>
      <c r="C56" s="36"/>
      <c r="D56" s="37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8" t="s">
        <v>43</v>
      </c>
      <c r="B59" s="39">
        <f>ROUND((B23/B33),1)</f>
        <v>0.8</v>
      </c>
      <c r="C59" s="40"/>
      <c r="D59" s="10"/>
    </row>
    <row r="60" spans="1:4" x14ac:dyDescent="0.2">
      <c r="A60" s="38" t="s">
        <v>44</v>
      </c>
      <c r="B60" s="39">
        <f>ROUND((B23/B35),1)</f>
        <v>16</v>
      </c>
      <c r="C60" s="40"/>
      <c r="D60" s="10"/>
    </row>
    <row r="61" spans="1:4" x14ac:dyDescent="0.2">
      <c r="A61" s="38" t="s">
        <v>45</v>
      </c>
      <c r="B61" s="39">
        <f>ROUND((B23/B56),1)</f>
        <v>13.6</v>
      </c>
      <c r="C61" s="40"/>
      <c r="D61" s="10"/>
    </row>
    <row r="64" spans="1:4" x14ac:dyDescent="0.2">
      <c r="A64" s="7" t="s">
        <v>46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73</v>
      </c>
    </row>
    <row r="67" spans="1:4" x14ac:dyDescent="0.2">
      <c r="A67" t="s">
        <v>74</v>
      </c>
    </row>
    <row r="68" spans="1:4" x14ac:dyDescent="0.2">
      <c r="A68" s="15" t="s">
        <v>75</v>
      </c>
    </row>
    <row r="69" spans="1:4" x14ac:dyDescent="0.2">
      <c r="A69" t="s">
        <v>76</v>
      </c>
      <c r="D69" s="11"/>
    </row>
    <row r="70" spans="1:4" x14ac:dyDescent="0.2">
      <c r="D70" s="11"/>
    </row>
    <row r="71" spans="1:4" x14ac:dyDescent="0.2">
      <c r="A71" s="41"/>
      <c r="B71" s="41"/>
      <c r="C71" s="41"/>
      <c r="D71" s="9"/>
    </row>
    <row r="72" spans="1:4" x14ac:dyDescent="0.2">
      <c r="D72" s="42"/>
    </row>
    <row r="73" spans="1:4" x14ac:dyDescent="0.2">
      <c r="D73" s="42"/>
    </row>
    <row r="74" spans="1:4" x14ac:dyDescent="0.2">
      <c r="B74" s="3" t="s">
        <v>3</v>
      </c>
      <c r="C74" s="3" t="s">
        <v>77</v>
      </c>
    </row>
    <row r="75" spans="1:4" x14ac:dyDescent="0.2">
      <c r="B75" s="3"/>
      <c r="C75" s="3"/>
    </row>
    <row r="76" spans="1:4" x14ac:dyDescent="0.2">
      <c r="B76" s="5" t="s">
        <v>6</v>
      </c>
      <c r="C76" s="5" t="s">
        <v>6</v>
      </c>
    </row>
    <row r="77" spans="1:4" x14ac:dyDescent="0.2">
      <c r="B77" s="5"/>
      <c r="C77" s="5"/>
    </row>
    <row r="78" spans="1:4" x14ac:dyDescent="0.2">
      <c r="B78" s="43">
        <v>45079</v>
      </c>
      <c r="C78" s="43">
        <v>45079</v>
      </c>
    </row>
    <row r="79" spans="1:4" x14ac:dyDescent="0.2">
      <c r="A79" s="2" t="s">
        <v>78</v>
      </c>
      <c r="B79" s="5"/>
      <c r="C79" s="5"/>
    </row>
    <row r="80" spans="1:4" x14ac:dyDescent="0.2">
      <c r="A80" s="44">
        <v>0.15895999999999999</v>
      </c>
      <c r="B80" s="5"/>
      <c r="C80" s="5"/>
      <c r="D80" t="s">
        <v>79</v>
      </c>
    </row>
    <row r="82" spans="1:10" ht="34" x14ac:dyDescent="0.2">
      <c r="A82" s="15" t="s">
        <v>52</v>
      </c>
      <c r="B82" s="16">
        <f>C82*A80</f>
        <v>348.28136000000001</v>
      </c>
      <c r="C82" s="16">
        <v>2191</v>
      </c>
      <c r="D82" s="17" t="s">
        <v>71</v>
      </c>
    </row>
    <row r="83" spans="1:10" ht="34" x14ac:dyDescent="0.2">
      <c r="A83" s="15" t="s">
        <v>69</v>
      </c>
      <c r="B83" s="16">
        <v>-748.08799999999997</v>
      </c>
      <c r="C83" s="16"/>
      <c r="D83" s="17" t="s">
        <v>80</v>
      </c>
    </row>
    <row r="84" spans="1:10" x14ac:dyDescent="0.2">
      <c r="A84" s="15" t="s">
        <v>55</v>
      </c>
      <c r="B84" s="18"/>
      <c r="C84" s="47"/>
      <c r="D84" s="17"/>
    </row>
    <row r="85" spans="1:10" x14ac:dyDescent="0.2">
      <c r="A85" s="2" t="s">
        <v>21</v>
      </c>
      <c r="B85" s="45">
        <f>SUM(B82:B84)</f>
        <v>-399.80663999999996</v>
      </c>
      <c r="C85" s="45"/>
    </row>
    <row r="88" spans="1:10" x14ac:dyDescent="0.2">
      <c r="A88" s="46" t="s">
        <v>56</v>
      </c>
    </row>
    <row r="92" spans="1:10" x14ac:dyDescent="0.2">
      <c r="F92" s="17"/>
      <c r="G92" s="17"/>
      <c r="H92" s="17"/>
      <c r="I92" s="17"/>
      <c r="J92" s="17"/>
    </row>
  </sheetData>
  <sheetProtection algorithmName="SHA-512" hashValue="kLfrV0uUqmnodzGxn+xYBdPc0q4SKtXJ2RGjNK9kGkmd+i92aK3QB4m8WQnmXG2gNxYYg1PrqAdzPPgIAnpuNQ==" saltValue="Loi3/B/WqrCU5MLpn1Aqtg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83558-A15A-E246-9ADE-67BA245B6091}">
  <sheetPr>
    <pageSetUpPr fitToPage="1"/>
  </sheetPr>
  <dimension ref="A1:J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82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45110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83</v>
      </c>
      <c r="B11" s="10"/>
      <c r="C11" s="10"/>
      <c r="D11" s="11"/>
    </row>
    <row r="12" spans="1:4" x14ac:dyDescent="0.2">
      <c r="A12" s="14">
        <v>4.1689999999999998E-2</v>
      </c>
      <c r="B12" s="10"/>
      <c r="C12" s="10"/>
      <c r="D12" s="11" t="s">
        <v>84</v>
      </c>
    </row>
    <row r="13" spans="1:4" x14ac:dyDescent="0.2">
      <c r="A13" s="14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5" t="s">
        <v>85</v>
      </c>
      <c r="B15" s="16">
        <f>C15*A12</f>
        <v>4406.5079299999998</v>
      </c>
      <c r="C15" s="16">
        <v>105697</v>
      </c>
      <c r="D15" s="17" t="s">
        <v>90</v>
      </c>
    </row>
    <row r="16" spans="1:4" x14ac:dyDescent="0.2">
      <c r="A16" s="15"/>
      <c r="B16" s="16"/>
      <c r="C16" s="16"/>
      <c r="D16" s="17"/>
    </row>
    <row r="17" spans="1:4" ht="68" x14ac:dyDescent="0.2">
      <c r="A17" s="15" t="s">
        <v>86</v>
      </c>
      <c r="B17" s="18">
        <f>C17*A12</f>
        <v>299.33420000000001</v>
      </c>
      <c r="C17" s="16">
        <v>7180</v>
      </c>
      <c r="D17" s="17" t="s">
        <v>91</v>
      </c>
    </row>
    <row r="18" spans="1:4" x14ac:dyDescent="0.2">
      <c r="A18" s="15"/>
      <c r="B18" s="16"/>
      <c r="C18" s="16"/>
      <c r="D18" s="17"/>
    </row>
    <row r="19" spans="1:4" x14ac:dyDescent="0.2">
      <c r="A19" s="1" t="s">
        <v>17</v>
      </c>
      <c r="B19" s="21">
        <f>SUM(B15:B17)</f>
        <v>4705.84213</v>
      </c>
      <c r="C19" s="16"/>
      <c r="D19" s="17"/>
    </row>
    <row r="20" spans="1:4" x14ac:dyDescent="0.2">
      <c r="A20" s="15"/>
      <c r="B20" s="16"/>
      <c r="C20" s="16"/>
      <c r="D20" s="17"/>
    </row>
    <row r="21" spans="1:4" x14ac:dyDescent="0.2">
      <c r="A21" s="22" t="s">
        <v>20</v>
      </c>
      <c r="B21" s="16"/>
      <c r="C21" s="16"/>
      <c r="D21" s="17"/>
    </row>
    <row r="22" spans="1:4" x14ac:dyDescent="0.2">
      <c r="A22" s="15"/>
      <c r="B22" s="16"/>
      <c r="C22" s="16"/>
      <c r="D22" s="17"/>
    </row>
    <row r="23" spans="1:4" ht="34" x14ac:dyDescent="0.2">
      <c r="A23" s="15" t="s">
        <v>21</v>
      </c>
      <c r="B23" s="16">
        <f>-B87</f>
        <v>116.52354999999999</v>
      </c>
      <c r="C23" s="16"/>
      <c r="D23" s="17" t="s">
        <v>92</v>
      </c>
    </row>
    <row r="24" spans="1:4" x14ac:dyDescent="0.2">
      <c r="A24" s="15"/>
      <c r="B24" s="16"/>
      <c r="C24" s="16"/>
      <c r="D24" s="17"/>
    </row>
    <row r="25" spans="1:4" x14ac:dyDescent="0.2">
      <c r="A25" s="4"/>
      <c r="B25" s="10"/>
      <c r="C25" s="10"/>
    </row>
    <row r="26" spans="1:4" x14ac:dyDescent="0.2">
      <c r="A26" s="23" t="s">
        <v>23</v>
      </c>
      <c r="B26" s="24">
        <f>B19-B87</f>
        <v>4822.3656799999999</v>
      </c>
      <c r="C26" s="24"/>
      <c r="D26" s="25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24</v>
      </c>
      <c r="B29" s="7"/>
      <c r="C29" s="7"/>
      <c r="D29" s="26"/>
    </row>
    <row r="30" spans="1:4" x14ac:dyDescent="0.2">
      <c r="A30" s="2" t="s">
        <v>25</v>
      </c>
      <c r="B30" s="3"/>
      <c r="C30" s="3"/>
      <c r="D30" s="27"/>
    </row>
    <row r="31" spans="1:4" x14ac:dyDescent="0.2">
      <c r="A31" s="12">
        <v>44926</v>
      </c>
      <c r="B31" s="28"/>
      <c r="C31" s="28"/>
      <c r="D31" s="28"/>
    </row>
    <row r="32" spans="1:4" x14ac:dyDescent="0.2">
      <c r="A32" s="13"/>
      <c r="B32" s="29"/>
      <c r="C32" s="29"/>
      <c r="D32" s="28"/>
    </row>
    <row r="33" spans="1:4" x14ac:dyDescent="0.2">
      <c r="A33" s="2" t="s">
        <v>9</v>
      </c>
      <c r="B33" s="28"/>
      <c r="C33" s="28"/>
      <c r="D33" s="28"/>
    </row>
    <row r="34" spans="1:4" x14ac:dyDescent="0.2">
      <c r="A34" s="30"/>
      <c r="B34" s="28"/>
      <c r="C34" s="28"/>
      <c r="D34" s="30"/>
    </row>
    <row r="35" spans="1:4" x14ac:dyDescent="0.2">
      <c r="A35" s="13"/>
      <c r="B35" s="28"/>
      <c r="C35" s="28"/>
      <c r="D35" s="28"/>
    </row>
    <row r="36" spans="1:4" ht="17" x14ac:dyDescent="0.2">
      <c r="A36" s="15" t="s">
        <v>26</v>
      </c>
      <c r="B36" s="31">
        <v>9997.9380000000001</v>
      </c>
      <c r="C36" s="31"/>
      <c r="D36" s="17" t="s">
        <v>87</v>
      </c>
    </row>
    <row r="37" spans="1:4" x14ac:dyDescent="0.2">
      <c r="A37" s="15" t="s">
        <v>28</v>
      </c>
      <c r="B37" s="31"/>
      <c r="C37" s="31"/>
      <c r="D37" s="17"/>
    </row>
    <row r="38" spans="1:4" ht="17" x14ac:dyDescent="0.2">
      <c r="A38" s="1" t="s">
        <v>29</v>
      </c>
      <c r="B38" s="31">
        <v>430.48500000000001</v>
      </c>
      <c r="C38" s="31"/>
      <c r="D38" s="17" t="s">
        <v>87</v>
      </c>
    </row>
    <row r="39" spans="1:4" x14ac:dyDescent="0.2">
      <c r="A39" s="15"/>
      <c r="B39" s="31"/>
      <c r="C39" s="31"/>
      <c r="D39" s="11"/>
    </row>
    <row r="40" spans="1:4" x14ac:dyDescent="0.2">
      <c r="A40" s="1" t="s">
        <v>30</v>
      </c>
      <c r="B40" s="31"/>
      <c r="C40" s="31"/>
      <c r="D40" s="11"/>
    </row>
    <row r="41" spans="1:4" x14ac:dyDescent="0.2">
      <c r="A41" s="15"/>
      <c r="B41" s="31"/>
      <c r="C41" s="31"/>
      <c r="D41" s="11"/>
    </row>
    <row r="42" spans="1:4" ht="17" x14ac:dyDescent="0.2">
      <c r="A42" s="15" t="s">
        <v>31</v>
      </c>
      <c r="B42" s="31">
        <v>-15.042999999999999</v>
      </c>
      <c r="C42" s="31"/>
      <c r="D42" s="17" t="s">
        <v>87</v>
      </c>
    </row>
    <row r="43" spans="1:4" x14ac:dyDescent="0.2">
      <c r="A43" s="15" t="s">
        <v>32</v>
      </c>
      <c r="B43" s="31"/>
      <c r="C43" s="31"/>
      <c r="D43" s="11"/>
    </row>
    <row r="44" spans="1:4" x14ac:dyDescent="0.2">
      <c r="A44" s="15"/>
      <c r="B44" s="31"/>
      <c r="C44" s="31"/>
      <c r="D44" s="11"/>
    </row>
    <row r="45" spans="1:4" x14ac:dyDescent="0.2">
      <c r="A45" s="15" t="s">
        <v>33</v>
      </c>
      <c r="B45" s="31"/>
      <c r="C45" s="31"/>
      <c r="D45" s="11"/>
    </row>
    <row r="46" spans="1:4" x14ac:dyDescent="0.2">
      <c r="A46" s="15" t="s">
        <v>34</v>
      </c>
      <c r="B46" s="31"/>
      <c r="C46" s="31"/>
      <c r="D46" s="17"/>
    </row>
    <row r="47" spans="1:4" x14ac:dyDescent="0.2">
      <c r="A47" s="15" t="s">
        <v>35</v>
      </c>
      <c r="B47" s="31"/>
      <c r="C47" s="31"/>
      <c r="D47" s="11"/>
    </row>
    <row r="48" spans="1:4" x14ac:dyDescent="0.2">
      <c r="A48" s="15" t="s">
        <v>36</v>
      </c>
      <c r="B48" s="31"/>
      <c r="C48" s="31"/>
      <c r="D48" s="11"/>
    </row>
    <row r="49" spans="1:4" x14ac:dyDescent="0.2">
      <c r="A49" s="15"/>
      <c r="B49" s="31"/>
      <c r="C49" s="31"/>
      <c r="D49" s="11"/>
    </row>
    <row r="50" spans="1:4" x14ac:dyDescent="0.2">
      <c r="A50" s="15" t="s">
        <v>37</v>
      </c>
      <c r="B50" s="31"/>
      <c r="C50" s="31"/>
      <c r="D50" s="17"/>
    </row>
    <row r="51" spans="1:4" x14ac:dyDescent="0.2">
      <c r="A51" s="15" t="s">
        <v>38</v>
      </c>
      <c r="B51" s="31"/>
      <c r="C51" s="31"/>
      <c r="D51" s="11"/>
    </row>
    <row r="52" spans="1:4" x14ac:dyDescent="0.2">
      <c r="A52" s="15" t="s">
        <v>39</v>
      </c>
      <c r="B52" s="31"/>
      <c r="C52" s="31"/>
      <c r="D52" s="17"/>
    </row>
    <row r="53" spans="1:4" x14ac:dyDescent="0.2">
      <c r="A53" s="15" t="s">
        <v>40</v>
      </c>
      <c r="B53" s="31"/>
      <c r="C53" s="31"/>
      <c r="D53" s="17"/>
    </row>
    <row r="54" spans="1:4" x14ac:dyDescent="0.2">
      <c r="A54" s="15"/>
      <c r="B54" s="31"/>
      <c r="C54" s="31"/>
      <c r="D54" s="11"/>
    </row>
    <row r="55" spans="1:4" ht="17" x14ac:dyDescent="0.2">
      <c r="A55" s="15" t="s">
        <v>41</v>
      </c>
      <c r="B55" s="31">
        <v>242.541</v>
      </c>
      <c r="C55" s="31"/>
      <c r="D55" s="17" t="s">
        <v>87</v>
      </c>
    </row>
    <row r="56" spans="1:4" x14ac:dyDescent="0.2">
      <c r="A56" s="15"/>
      <c r="B56" s="31"/>
      <c r="C56" s="31"/>
      <c r="D56" s="11"/>
    </row>
    <row r="57" spans="1:4" x14ac:dyDescent="0.2">
      <c r="A57" s="15" t="s">
        <v>42</v>
      </c>
      <c r="B57" s="31">
        <f>SUM(B42:B55)</f>
        <v>227.49799999999999</v>
      </c>
      <c r="C57" s="31"/>
      <c r="D57" s="11"/>
    </row>
    <row r="58" spans="1:4" x14ac:dyDescent="0.2">
      <c r="A58" s="32"/>
      <c r="B58" s="33"/>
      <c r="C58" s="33"/>
      <c r="D58" s="34"/>
    </row>
    <row r="59" spans="1:4" x14ac:dyDescent="0.2">
      <c r="A59" s="35" t="s">
        <v>24</v>
      </c>
      <c r="B59" s="36">
        <f>B38+B57</f>
        <v>657.98299999999995</v>
      </c>
      <c r="C59" s="36"/>
      <c r="D59" s="37"/>
    </row>
    <row r="60" spans="1:4" x14ac:dyDescent="0.2">
      <c r="B60" s="10"/>
      <c r="C60" s="10"/>
      <c r="D60" s="11"/>
    </row>
    <row r="61" spans="1:4" x14ac:dyDescent="0.2">
      <c r="B61" s="3"/>
      <c r="C61" s="3"/>
      <c r="D61" s="10"/>
    </row>
    <row r="62" spans="1:4" x14ac:dyDescent="0.2">
      <c r="A62" s="38" t="s">
        <v>43</v>
      </c>
      <c r="B62" s="39">
        <f>ROUND((B26/B36),1)</f>
        <v>0.5</v>
      </c>
      <c r="C62" s="40"/>
      <c r="D62" s="10"/>
    </row>
    <row r="63" spans="1:4" x14ac:dyDescent="0.2">
      <c r="A63" s="38" t="s">
        <v>44</v>
      </c>
      <c r="B63" s="39">
        <f>ROUND((B26/B38),1)</f>
        <v>11.2</v>
      </c>
      <c r="C63" s="40"/>
      <c r="D63" s="10"/>
    </row>
    <row r="64" spans="1:4" x14ac:dyDescent="0.2">
      <c r="A64" s="38" t="s">
        <v>45</v>
      </c>
      <c r="B64" s="39">
        <f>ROUND((B26/B59),1)</f>
        <v>7.3</v>
      </c>
      <c r="C64" s="40"/>
      <c r="D64" s="10"/>
    </row>
    <row r="67" spans="1:4" x14ac:dyDescent="0.2">
      <c r="A67" s="7" t="s">
        <v>46</v>
      </c>
      <c r="B67" s="8"/>
      <c r="C67" s="8"/>
      <c r="D67" s="9"/>
    </row>
    <row r="68" spans="1:4" x14ac:dyDescent="0.2">
      <c r="D68" s="10"/>
    </row>
    <row r="69" spans="1:4" x14ac:dyDescent="0.2">
      <c r="A69" s="15" t="s">
        <v>88</v>
      </c>
    </row>
    <row r="70" spans="1:4" x14ac:dyDescent="0.2">
      <c r="A70" s="15" t="s">
        <v>93</v>
      </c>
    </row>
    <row r="71" spans="1:4" x14ac:dyDescent="0.2">
      <c r="A71" t="s">
        <v>89</v>
      </c>
    </row>
    <row r="72" spans="1:4" x14ac:dyDescent="0.2">
      <c r="D72" s="11"/>
    </row>
    <row r="73" spans="1:4" x14ac:dyDescent="0.2">
      <c r="A73" s="41"/>
      <c r="B73" s="41"/>
      <c r="C73" s="41"/>
      <c r="D73" s="9"/>
    </row>
    <row r="74" spans="1:4" x14ac:dyDescent="0.2">
      <c r="D74" s="42"/>
    </row>
    <row r="75" spans="1:4" x14ac:dyDescent="0.2">
      <c r="D75" s="42"/>
    </row>
    <row r="76" spans="1:4" x14ac:dyDescent="0.2">
      <c r="B76" s="3" t="s">
        <v>3</v>
      </c>
      <c r="C76" s="3" t="s">
        <v>82</v>
      </c>
    </row>
    <row r="77" spans="1:4" x14ac:dyDescent="0.2">
      <c r="B77" s="3"/>
      <c r="C77" s="3"/>
    </row>
    <row r="78" spans="1:4" x14ac:dyDescent="0.2">
      <c r="B78" s="5" t="s">
        <v>6</v>
      </c>
      <c r="C78" s="5" t="s">
        <v>6</v>
      </c>
    </row>
    <row r="79" spans="1:4" x14ac:dyDescent="0.2">
      <c r="B79" s="5"/>
      <c r="C79" s="5"/>
    </row>
    <row r="80" spans="1:4" x14ac:dyDescent="0.2">
      <c r="B80" s="43">
        <v>45110</v>
      </c>
      <c r="C80" s="43">
        <v>45110</v>
      </c>
    </row>
    <row r="81" spans="1:10" x14ac:dyDescent="0.2">
      <c r="A81" s="2" t="s">
        <v>83</v>
      </c>
      <c r="B81" s="5"/>
      <c r="C81" s="5"/>
    </row>
    <row r="82" spans="1:10" x14ac:dyDescent="0.2">
      <c r="A82" s="44">
        <f>A12</f>
        <v>4.1689999999999998E-2</v>
      </c>
      <c r="B82" s="5"/>
      <c r="C82" s="5"/>
      <c r="D82" s="11" t="s">
        <v>84</v>
      </c>
    </row>
    <row r="84" spans="1:10" ht="34" x14ac:dyDescent="0.2">
      <c r="A84" s="15" t="s">
        <v>52</v>
      </c>
      <c r="B84" s="16">
        <f>C84*A82</f>
        <v>41.648309999999995</v>
      </c>
      <c r="C84" s="16">
        <v>999</v>
      </c>
      <c r="D84" s="17" t="s">
        <v>90</v>
      </c>
    </row>
    <row r="85" spans="1:10" ht="34" x14ac:dyDescent="0.2">
      <c r="A85" s="15" t="s">
        <v>69</v>
      </c>
      <c r="B85" s="16">
        <f>C85*A82</f>
        <v>-158.17185999999998</v>
      </c>
      <c r="C85" s="16">
        <v>-3794</v>
      </c>
      <c r="D85" s="17" t="s">
        <v>90</v>
      </c>
    </row>
    <row r="86" spans="1:10" x14ac:dyDescent="0.2">
      <c r="A86" t="s">
        <v>55</v>
      </c>
      <c r="B86" s="33"/>
      <c r="C86" s="33"/>
      <c r="D86" s="17"/>
    </row>
    <row r="87" spans="1:10" x14ac:dyDescent="0.2">
      <c r="A87" s="2" t="s">
        <v>21</v>
      </c>
      <c r="B87" s="45">
        <f>SUM(B84:B86)</f>
        <v>-116.52354999999999</v>
      </c>
      <c r="C87" s="45">
        <f>SUM(C84:C86)</f>
        <v>-2795</v>
      </c>
    </row>
    <row r="90" spans="1:10" x14ac:dyDescent="0.2">
      <c r="A90" s="46" t="s">
        <v>56</v>
      </c>
    </row>
    <row r="94" spans="1:10" x14ac:dyDescent="0.2">
      <c r="F94" s="17"/>
      <c r="G94" s="17"/>
      <c r="H94" s="17"/>
      <c r="I94" s="17"/>
      <c r="J94" s="17"/>
    </row>
  </sheetData>
  <sheetProtection algorithmName="SHA-512" hashValue="rMM8iyV0aP9/5S/jPeilhuQNzQtum6oHMG+iI0FxO3dDTwpsHgjrQgkuAH4FRrj24PUQi+E/L36tGmoJe+B8mw==" saltValue="tVlZHf5Xwgb5IShGuFPmzw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SG Technologies Group 190423</vt:lpstr>
      <vt:lpstr>GB Wiring Systems 310523</vt:lpstr>
      <vt:lpstr>AML Juratek 020623</vt:lpstr>
      <vt:lpstr>Imexpart 030723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2024-05-10T13:31:16Z</dcterms:created>
  <dcterms:modified xsi:type="dcterms:W3CDTF">2024-05-10T13:43:12Z</dcterms:modified>
</cp:coreProperties>
</file>