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CD1F6678-A098-AF49-92EB-6C4B9F73573D}" xr6:coauthVersionLast="47" xr6:coauthVersionMax="47" xr10:uidLastSave="{00000000-0000-0000-0000-000000000000}"/>
  <workbookProtection workbookAlgorithmName="SHA-512" workbookHashValue="b0LwyX/huNmHTwo/pIVG2SU0B18kwGs2YeyExzIos+gyEkNrwd4PrH2mczbYt3lYKRBEzznPK9TW9xFVhvJC+w==" workbookSaltValue="1aQa4uHnC8VGD0Dq8B+nRg==" workbookSpinCount="100000" lockStructure="1"/>
  <bookViews>
    <workbookView xWindow="0" yWindow="500" windowWidth="28800" windowHeight="16260" xr2:uid="{B6F5D24F-72A9-DA4F-B092-E106A014E3D1}"/>
  </bookViews>
  <sheets>
    <sheet name="Astutis 2311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6" i="1" l="1"/>
  <c r="H100" i="1" s="1"/>
  <c r="G93" i="1"/>
  <c r="D88" i="1"/>
  <c r="B84" i="1"/>
  <c r="B20" i="1" s="1"/>
  <c r="I102" i="1" l="1"/>
  <c r="B41" i="1" s="1"/>
  <c r="B52" i="1" s="1"/>
  <c r="B54" i="1" s="1"/>
  <c r="B59" i="1" s="1"/>
  <c r="B57" i="1"/>
  <c r="B17" i="1"/>
</calcChain>
</file>

<file path=xl/sharedStrings.xml><?xml version="1.0" encoding="utf-8"?>
<sst xmlns="http://schemas.openxmlformats.org/spreadsheetml/2006/main" count="83" uniqueCount="67">
  <si>
    <t>Target Company</t>
  </si>
  <si>
    <t>Astutis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</si>
  <si>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</si>
  <si>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</si>
  <si>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</si>
  <si>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</si>
  <si>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</si>
  <si>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</si>
  <si>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</si>
  <si>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Wilmington plc press release dated 23/11/2023; excludes earn-out of up to £4.7m</t>
  </si>
  <si>
    <t>Adjustments:</t>
  </si>
  <si>
    <t>Source: Astutis Limited financial statements for the year ended 30/06/2023</t>
  </si>
  <si>
    <t>EV</t>
  </si>
  <si>
    <t>Normalised EBITDA</t>
  </si>
  <si>
    <t>Reporting Date:</t>
  </si>
  <si>
    <t>USD/GBP Exchange Rate:</t>
  </si>
  <si>
    <t>Revenue</t>
  </si>
  <si>
    <t>Source: Wilmington plc press release dated 23/11/2023; unaudited</t>
  </si>
  <si>
    <t>Gross Profit</t>
  </si>
  <si>
    <t>Profit before tax</t>
  </si>
  <si>
    <t>Operating profit</t>
  </si>
  <si>
    <t>Add Back:</t>
  </si>
  <si>
    <t>Gain on Sale of FA</t>
  </si>
  <si>
    <t>Loss on Sale of FA</t>
  </si>
  <si>
    <t>Write down of inventories</t>
  </si>
  <si>
    <t>Estimated Interest Expense</t>
  </si>
  <si>
    <t>Source: Astutis Limited financial statements for the year ended 30/06/2023; www.bankofengland.co.uk/monetary-policy/the-interest-rate-bank-rate; www.business.hsbc.uk/en-gb/interest-rates; see below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</si>
  <si>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</si>
  <si>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</si>
  <si>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</si>
  <si>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</si>
  <si>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</si>
  <si>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</si>
  <si>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</si>
  <si>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</si>
  <si>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</si>
  <si>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</si>
  <si>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</si>
  <si>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</si>
  <si>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</si>
  <si>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Astutis Limited financial statements for the year ended 30/06/2023</t>
  </si>
  <si>
    <t>Wilmington plc press release dated 23/11/2023</t>
  </si>
  <si>
    <t>Astutis Limited PSC02 notice dated 23/11/2023</t>
  </si>
  <si>
    <t>www.bankofengland.co.uk/monetary-policy/the-interest-rate-bank-rate</t>
  </si>
  <si>
    <t>www.business.hsbc.uk/en-gb/interest-rates</t>
  </si>
  <si>
    <t>Cash at bank and in hand</t>
  </si>
  <si>
    <t>Debt</t>
  </si>
  <si>
    <t>Lease Liabilities</t>
  </si>
  <si>
    <t>© 2024 Business Valuation Benchmarks Ltd</t>
  </si>
  <si>
    <t>For the Year Ended 30/06/2023</t>
  </si>
  <si>
    <t>Year Ended 30/06/2022</t>
  </si>
  <si>
    <t>Year Ended 30/06/2023</t>
  </si>
  <si>
    <t>Average Balance</t>
  </si>
  <si>
    <t>Interest Rate</t>
  </si>
  <si>
    <t>£000s</t>
  </si>
  <si>
    <t>%</t>
  </si>
  <si>
    <t>Balance of Bank Loans and Overdrafts</t>
  </si>
  <si>
    <t>Source: Astutis Limited financial statements for the year ended 30/06/2023; notes 6 and 7 Creditors</t>
  </si>
  <si>
    <t>Interest Rate as at 05/07/2022</t>
  </si>
  <si>
    <t>Source: www.bankofengland.co.uk/monetary-policy/the-interest-rate-bank-rate; retrieved on 10/01/2024</t>
  </si>
  <si>
    <t>Interest Rate as at 29/06/2023</t>
  </si>
  <si>
    <t>Average Interest Rate for YE 30/06/2023</t>
  </si>
  <si>
    <t>HSBC Lending Margin over BoE Rate</t>
  </si>
  <si>
    <t>Source: www.business.hsbc.uk/en-gb/interest-rates; retrieved on 10/01/2024; Business Overdraft Variable Rate</t>
  </si>
  <si>
    <t>Total Estimated Variable Rate</t>
  </si>
  <si>
    <t>Cash at bank and in hand - as at 30/06/2023</t>
  </si>
  <si>
    <t>Estimated Interest Expense Calculation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</si>
</sst>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0.0"/>
    <numFmt numFmtId="168" formatCode="0.0%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wrapText="1"/>
    </xf>
    <xf numFmtId="0" fontId="0" fillId="2" borderId="3" xfId="0" applyFill="1" applyBorder="1"/>
    <xf numFmtId="165" fontId="2" fillId="2" borderId="4" xfId="1" applyNumberFormat="1" applyFont="1" applyFill="1" applyBorder="1"/>
    <xf numFmtId="165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38" fontId="2" fillId="0" borderId="0" xfId="1" applyNumberFormat="1" applyFont="1" applyFill="1" applyAlignment="1">
      <alignment vertical="top"/>
    </xf>
    <xf numFmtId="167" fontId="0" fillId="0" borderId="0" xfId="0" applyNumberFormat="1"/>
    <xf numFmtId="168" fontId="0" fillId="0" borderId="0" xfId="2" applyNumberFormat="1" applyFont="1" applyBorder="1" applyAlignment="1">
      <alignment vertical="top"/>
    </xf>
    <xf numFmtId="43" fontId="0" fillId="0" borderId="0" xfId="1" applyFont="1" applyBorder="1" applyAlignment="1">
      <alignment vertical="top"/>
    </xf>
    <xf numFmtId="168" fontId="0" fillId="0" borderId="0" xfId="2" applyNumberFormat="1" applyFont="1" applyFill="1" applyBorder="1"/>
    <xf numFmtId="43" fontId="2" fillId="0" borderId="0" xfId="1" applyFont="1" applyFill="1" applyBorder="1"/>
    <xf numFmtId="43" fontId="0" fillId="0" borderId="0" xfId="1" applyFont="1" applyFill="1" applyBorder="1"/>
    <xf numFmtId="43" fontId="0" fillId="0" borderId="0" xfId="1" applyFont="1" applyFill="1" applyBorder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B358-5249-9444-8CBD-EFE34A2F4E3D}">
  <sheetPr>
    <pageSetUpPr fitToPage="1"/>
  </sheetPr>
  <dimension ref="A1:J105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33.1640625" bestFit="1" customWidth="1"/>
    <col min="5" max="9" width="10.83203125" customWidth="1"/>
    <col min="10" max="10" width="52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45253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16800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65</v>
      </c>
      <c r="B17" s="15">
        <f>-B84</f>
        <v>-3330.748</v>
      </c>
      <c r="C17" s="16" t="s">
        <v>11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B12-B84</f>
        <v>13469.252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45107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7400</v>
      </c>
      <c r="C30" s="16" t="s">
        <v>17</v>
      </c>
    </row>
    <row r="31" spans="1:3" x14ac:dyDescent="0.2">
      <c r="A31" s="14" t="s">
        <v>18</v>
      </c>
      <c r="B31" s="26"/>
      <c r="C31" s="16"/>
    </row>
    <row r="32" spans="1:3" ht="17" x14ac:dyDescent="0.2">
      <c r="A32" s="14" t="s">
        <v>19</v>
      </c>
      <c r="B32" s="26">
        <v>2000</v>
      </c>
      <c r="C32" s="16" t="s">
        <v>17</v>
      </c>
    </row>
    <row r="33" spans="1:3" x14ac:dyDescent="0.2">
      <c r="A33" s="14" t="s">
        <v>20</v>
      </c>
      <c r="B33" s="26"/>
      <c r="C33" s="16"/>
    </row>
    <row r="34" spans="1:3" x14ac:dyDescent="0.2">
      <c r="A34" s="14"/>
      <c r="B34" s="26"/>
      <c r="C34" s="11"/>
    </row>
    <row r="35" spans="1:3" x14ac:dyDescent="0.2">
      <c r="A35" s="1" t="s">
        <v>21</v>
      </c>
      <c r="B35" s="26"/>
      <c r="C35" s="11"/>
    </row>
    <row r="36" spans="1:3" x14ac:dyDescent="0.2">
      <c r="A36" s="14"/>
      <c r="B36" s="26"/>
      <c r="C36" s="11"/>
    </row>
    <row r="37" spans="1:3" x14ac:dyDescent="0.2">
      <c r="A37" s="14" t="s">
        <v>22</v>
      </c>
      <c r="B37" s="26"/>
      <c r="C37" s="16"/>
    </row>
    <row r="38" spans="1:3" x14ac:dyDescent="0.2">
      <c r="A38" s="14" t="s">
        <v>23</v>
      </c>
      <c r="B38" s="26"/>
      <c r="C38" s="11"/>
    </row>
    <row r="39" spans="1:3" x14ac:dyDescent="0.2">
      <c r="A39" s="14"/>
      <c r="B39" s="26"/>
      <c r="C39" s="11"/>
    </row>
    <row r="40" spans="1:3" x14ac:dyDescent="0.2">
      <c r="A40" s="14" t="s">
        <v>24</v>
      </c>
      <c r="B40" s="26"/>
      <c r="C40" s="11"/>
    </row>
    <row r="41" spans="1:3" ht="51" x14ac:dyDescent="0.2">
      <c r="A41" s="14" t="s">
        <v>25</v>
      </c>
      <c r="B41" s="26">
        <f>I102</f>
        <v>8.3718749999999993</v>
      </c>
      <c r="C41" s="16" t="s">
        <v>26</v>
      </c>
    </row>
    <row r="42" spans="1:3" x14ac:dyDescent="0.2">
      <c r="A42" s="14" t="s">
        <v>27</v>
      </c>
      <c r="B42" s="26"/>
      <c r="C42" s="11"/>
    </row>
    <row r="43" spans="1:3" x14ac:dyDescent="0.2">
      <c r="A43" s="14" t="s">
        <v>28</v>
      </c>
      <c r="B43" s="26"/>
      <c r="C43" s="11"/>
    </row>
    <row r="44" spans="1:3" x14ac:dyDescent="0.2">
      <c r="A44" s="14"/>
      <c r="B44" s="26"/>
      <c r="C44" s="11"/>
    </row>
    <row r="45" spans="1:3" x14ac:dyDescent="0.2">
      <c r="A45" s="14" t="s">
        <v>29</v>
      </c>
      <c r="B45" s="26"/>
      <c r="C45" s="16"/>
    </row>
    <row r="46" spans="1:3" x14ac:dyDescent="0.2">
      <c r="A46" s="14" t="s">
        <v>30</v>
      </c>
      <c r="B46" s="26"/>
      <c r="C46" s="11"/>
    </row>
    <row r="47" spans="1:3" x14ac:dyDescent="0.2">
      <c r="A47" s="14" t="s">
        <v>31</v>
      </c>
      <c r="B47" s="26"/>
      <c r="C47" s="16"/>
    </row>
    <row r="48" spans="1:3" ht="17" x14ac:dyDescent="0.2">
      <c r="A48" s="14" t="s">
        <v>32</v>
      </c>
      <c r="B48" s="26">
        <v>137.47999999999999</v>
      </c>
      <c r="C48" s="16" t="s">
        <v>11</v>
      </c>
    </row>
    <row r="49" spans="1:3" x14ac:dyDescent="0.2">
      <c r="A49" s="14"/>
      <c r="B49" s="26"/>
      <c r="C49" s="11"/>
    </row>
    <row r="50" spans="1:3" ht="17" x14ac:dyDescent="0.2">
      <c r="A50" s="14" t="s">
        <v>33</v>
      </c>
      <c r="B50" s="26">
        <v>29.93</v>
      </c>
      <c r="C50" s="16" t="s">
        <v>11</v>
      </c>
    </row>
    <row r="51" spans="1:3" x14ac:dyDescent="0.2">
      <c r="A51" s="14"/>
      <c r="B51" s="26"/>
      <c r="C51" s="11"/>
    </row>
    <row r="52" spans="1:3" x14ac:dyDescent="0.2">
      <c r="A52" s="14" t="s">
        <v>34</v>
      </c>
      <c r="B52" s="26">
        <f>SUM(B37:B50)</f>
        <v>175.78187499999999</v>
      </c>
      <c r="C52" s="11"/>
    </row>
    <row r="53" spans="1:3" x14ac:dyDescent="0.2">
      <c r="A53" s="27"/>
      <c r="B53" s="28"/>
      <c r="C53" s="29"/>
    </row>
    <row r="54" spans="1:3" x14ac:dyDescent="0.2">
      <c r="A54" s="30" t="s">
        <v>13</v>
      </c>
      <c r="B54" s="31">
        <f>B32+B52</f>
        <v>2175.7818750000001</v>
      </c>
      <c r="C54" s="32"/>
    </row>
    <row r="55" spans="1:3" x14ac:dyDescent="0.2">
      <c r="B55" s="10"/>
      <c r="C55" s="11"/>
    </row>
    <row r="56" spans="1:3" x14ac:dyDescent="0.2">
      <c r="B56" s="3"/>
      <c r="C56" s="10"/>
    </row>
    <row r="57" spans="1:3" x14ac:dyDescent="0.2">
      <c r="A57" s="33" t="s">
        <v>35</v>
      </c>
      <c r="B57" s="34">
        <f>ROUND((B20/B30),1)</f>
        <v>1.8</v>
      </c>
      <c r="C57" s="10"/>
    </row>
    <row r="58" spans="1:3" x14ac:dyDescent="0.2">
      <c r="A58" s="33" t="s">
        <v>36</v>
      </c>
      <c r="B58" s="35" t="s">
        <v>37</v>
      </c>
      <c r="C58" s="10"/>
    </row>
    <row r="59" spans="1:3" x14ac:dyDescent="0.2">
      <c r="A59" s="33" t="s">
        <v>38</v>
      </c>
      <c r="B59" s="34">
        <f>ROUND((B20/B54),1)</f>
        <v>6.2</v>
      </c>
      <c r="C59" s="10"/>
    </row>
    <row r="62" spans="1:3" x14ac:dyDescent="0.2">
      <c r="A62" s="7" t="s">
        <v>39</v>
      </c>
      <c r="B62" s="8"/>
      <c r="C62" s="9"/>
    </row>
    <row r="63" spans="1:3" x14ac:dyDescent="0.2">
      <c r="C63" s="10"/>
    </row>
    <row r="64" spans="1:3" x14ac:dyDescent="0.2">
      <c r="A64" s="14" t="s">
        <v>40</v>
      </c>
    </row>
    <row r="65" spans="1:3" x14ac:dyDescent="0.2">
      <c r="A65" s="14" t="s">
        <v>41</v>
      </c>
    </row>
    <row r="66" spans="1:3" x14ac:dyDescent="0.2">
      <c r="A66" t="s">
        <v>42</v>
      </c>
    </row>
    <row r="67" spans="1:3" x14ac:dyDescent="0.2">
      <c r="A67" t="s">
        <v>43</v>
      </c>
    </row>
    <row r="68" spans="1:3" x14ac:dyDescent="0.2">
      <c r="A68" t="s">
        <v>44</v>
      </c>
    </row>
    <row r="69" spans="1:3" x14ac:dyDescent="0.2">
      <c r="C69" s="11"/>
    </row>
    <row r="70" spans="1:3" x14ac:dyDescent="0.2">
      <c r="A70" s="36"/>
      <c r="B70" s="36"/>
      <c r="C70" s="9"/>
    </row>
    <row r="71" spans="1:3" x14ac:dyDescent="0.2">
      <c r="C71" s="37"/>
    </row>
    <row r="72" spans="1:3" x14ac:dyDescent="0.2">
      <c r="C72" s="37"/>
    </row>
    <row r="73" spans="1:3" x14ac:dyDescent="0.2">
      <c r="B73" s="3" t="s">
        <v>3</v>
      </c>
    </row>
    <row r="74" spans="1:3" x14ac:dyDescent="0.2">
      <c r="B74" s="3"/>
    </row>
    <row r="75" spans="1:3" x14ac:dyDescent="0.2">
      <c r="B75" s="5" t="s">
        <v>5</v>
      </c>
    </row>
    <row r="76" spans="1:3" x14ac:dyDescent="0.2">
      <c r="B76" s="5"/>
    </row>
    <row r="77" spans="1:3" x14ac:dyDescent="0.2">
      <c r="B77" s="38">
        <v>45107</v>
      </c>
    </row>
    <row r="78" spans="1:3" x14ac:dyDescent="0.2">
      <c r="A78" s="2" t="s">
        <v>15</v>
      </c>
      <c r="B78" s="5"/>
    </row>
    <row r="79" spans="1:3" x14ac:dyDescent="0.2">
      <c r="A79" s="39"/>
      <c r="B79" s="5"/>
    </row>
    <row r="81" spans="1:10" ht="17" x14ac:dyDescent="0.2">
      <c r="A81" s="14" t="s">
        <v>45</v>
      </c>
      <c r="B81" s="15">
        <v>3330.748</v>
      </c>
      <c r="C81" s="16" t="s">
        <v>11</v>
      </c>
    </row>
    <row r="82" spans="1:10" x14ac:dyDescent="0.2">
      <c r="A82" s="14" t="s">
        <v>46</v>
      </c>
      <c r="B82" s="15"/>
      <c r="C82" s="16"/>
    </row>
    <row r="83" spans="1:10" x14ac:dyDescent="0.2">
      <c r="A83" t="s">
        <v>47</v>
      </c>
      <c r="B83" s="28"/>
      <c r="C83" s="16"/>
    </row>
    <row r="84" spans="1:10" x14ac:dyDescent="0.2">
      <c r="A84" s="2" t="s">
        <v>45</v>
      </c>
      <c r="B84" s="40">
        <f>SUM(B81:B83)</f>
        <v>3330.748</v>
      </c>
    </row>
    <row r="87" spans="1:10" x14ac:dyDescent="0.2">
      <c r="A87" s="41" t="s">
        <v>48</v>
      </c>
    </row>
    <row r="88" spans="1:10" x14ac:dyDescent="0.2">
      <c r="D88" s="2" t="str">
        <f>B1</f>
        <v>Astutis Limited</v>
      </c>
    </row>
    <row r="89" spans="1:10" x14ac:dyDescent="0.2">
      <c r="D89" s="2" t="s">
        <v>66</v>
      </c>
    </row>
    <row r="90" spans="1:10" x14ac:dyDescent="0.2">
      <c r="D90" s="2" t="s">
        <v>49</v>
      </c>
    </row>
    <row r="91" spans="1:10" ht="48" x14ac:dyDescent="0.2">
      <c r="E91" s="42" t="s">
        <v>50</v>
      </c>
      <c r="F91" s="42" t="s">
        <v>51</v>
      </c>
      <c r="G91" s="42" t="s">
        <v>52</v>
      </c>
      <c r="H91" s="42" t="s">
        <v>53</v>
      </c>
      <c r="I91" s="42" t="s">
        <v>25</v>
      </c>
      <c r="J91" s="43"/>
    </row>
    <row r="92" spans="1:10" x14ac:dyDescent="0.2">
      <c r="E92" s="5" t="s">
        <v>54</v>
      </c>
      <c r="F92" s="5" t="s">
        <v>54</v>
      </c>
      <c r="G92" s="5" t="s">
        <v>54</v>
      </c>
      <c r="H92" s="5" t="s">
        <v>55</v>
      </c>
      <c r="I92" s="5" t="s">
        <v>54</v>
      </c>
    </row>
    <row r="93" spans="1:10" ht="34" x14ac:dyDescent="0.2">
      <c r="D93" s="14" t="s">
        <v>56</v>
      </c>
      <c r="E93" s="26">
        <v>235</v>
      </c>
      <c r="F93" s="26">
        <v>0</v>
      </c>
      <c r="G93" s="44">
        <f>(E93+F93)/2</f>
        <v>117.5</v>
      </c>
      <c r="H93" s="14"/>
      <c r="I93" s="14"/>
      <c r="J93" s="16" t="s">
        <v>57</v>
      </c>
    </row>
    <row r="94" spans="1:10" ht="33" customHeight="1" x14ac:dyDescent="0.2">
      <c r="B94" s="45"/>
      <c r="D94" s="14" t="s">
        <v>58</v>
      </c>
      <c r="E94" s="14"/>
      <c r="F94" s="46"/>
      <c r="G94" s="46"/>
      <c r="H94" s="47">
        <v>1.25</v>
      </c>
      <c r="I94" s="14"/>
      <c r="J94" s="16" t="s">
        <v>59</v>
      </c>
    </row>
    <row r="95" spans="1:10" ht="34" x14ac:dyDescent="0.2">
      <c r="B95" s="45"/>
      <c r="D95" s="14" t="s">
        <v>60</v>
      </c>
      <c r="E95" s="46"/>
      <c r="F95" s="14"/>
      <c r="G95" s="46"/>
      <c r="H95" s="47">
        <v>5</v>
      </c>
      <c r="I95" s="14"/>
      <c r="J95" s="16" t="s">
        <v>59</v>
      </c>
    </row>
    <row r="96" spans="1:10" x14ac:dyDescent="0.2">
      <c r="D96" s="2" t="s">
        <v>61</v>
      </c>
      <c r="E96" s="48"/>
      <c r="F96" s="48"/>
      <c r="H96" s="49">
        <f>(H94+H95)/2</f>
        <v>3.125</v>
      </c>
      <c r="J96" s="14"/>
    </row>
    <row r="97" spans="4:10" x14ac:dyDescent="0.2">
      <c r="H97" s="50"/>
      <c r="J97" s="14"/>
    </row>
    <row r="98" spans="4:10" ht="34" x14ac:dyDescent="0.2">
      <c r="D98" s="14" t="s">
        <v>62</v>
      </c>
      <c r="E98" s="14"/>
      <c r="F98" s="14"/>
      <c r="G98" s="14"/>
      <c r="H98" s="51">
        <v>4</v>
      </c>
      <c r="I98" s="14"/>
      <c r="J98" s="16" t="s">
        <v>63</v>
      </c>
    </row>
    <row r="99" spans="4:10" x14ac:dyDescent="0.2">
      <c r="H99" s="50"/>
    </row>
    <row r="100" spans="4:10" x14ac:dyDescent="0.2">
      <c r="D100" s="2" t="s">
        <v>64</v>
      </c>
      <c r="E100" s="2"/>
      <c r="F100" s="2"/>
      <c r="G100" s="2"/>
      <c r="H100" s="49">
        <f>SUM(H96:H98)</f>
        <v>7.125</v>
      </c>
    </row>
    <row r="102" spans="4:10" x14ac:dyDescent="0.2">
      <c r="D102" s="18" t="s">
        <v>25</v>
      </c>
      <c r="E102" s="18"/>
      <c r="F102" s="18"/>
      <c r="G102" s="18"/>
      <c r="H102" s="18"/>
      <c r="I102" s="31">
        <f>(G93*H100)/100</f>
        <v>8.3718749999999993</v>
      </c>
    </row>
    <row r="105" spans="4:10" x14ac:dyDescent="0.2">
      <c r="D105" s="41" t="s">
        <v>48</v>
      </c>
    </row>
  </sheetData>
  <sheetProtection algorithmName="SHA-512" hashValue="WoqpYKaoCF5YwpDN1WqBSkPE9awSnD/DFYEMgegUQm1tGrl5t7TYuk7BlP4vdGLDqGMYzG7EoLkgIM5usPwH1A==" saltValue="To/2Nw8AwjMTz5zgiVya0g==" spinCount="100000" sheet="1" objects="1" scenarios="1"/>
  <pageMargins left="0.7" right="0.7" top="0.75" bottom="0.75" header="0.3" footer="0.3"/>
  <pageSetup paperSize="9" scale="3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Astutis 231123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2024-05-09T12:26:25Z</dcterms:created>
  <dcterms:modified xsi:type="dcterms:W3CDTF">2024-05-14T08:22:26Z</dcterms:modified>
</cp:coreProperties>
</file>