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E2C3B2AE-539D-304C-85B2-08206E09753A}" xr6:coauthVersionLast="47" xr6:coauthVersionMax="47" xr10:uidLastSave="{00000000-0000-0000-0000-000000000000}"/>
  <workbookProtection workbookAlgorithmName="SHA-512" workbookHashValue="64b6LFBmxYThzVzx4jkXiWrQ9ipSsKO5iVLs6CJB+ZoGlynt4v5EI5oXKk2E59ibgDNEywzQMaF1VNtSgz1H/w==" workbookSaltValue="BBoJaORDWyBjjopKHXrTDA==" workbookSpinCount="100000" lockStructure="1"/>
  <bookViews>
    <workbookView xWindow="780" yWindow="1000" windowWidth="27640" windowHeight="15760" xr2:uid="{5B6A8C13-89F5-AE41-B479-878BFA15E823}"/>
  </bookViews>
  <sheets>
    <sheet name="Sealskinz Holdings 010123" sheetId="1" r:id="rId1"/>
    <sheet name="Capital Cash 060723" sheetId="2" r:id="rId2"/>
    <sheet name="Scotfresh Group 061023" sheetId="3" r:id="rId3"/>
    <sheet name="Reiss 151023" sheetId="4" r:id="rId4"/>
    <sheet name="Fulham Parent 191023" sheetId="5" r:id="rId5"/>
    <sheet name="The Body Shop Int 291223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6" l="1"/>
  <c r="B56" i="6"/>
  <c r="B30" i="6"/>
  <c r="B12" i="6"/>
  <c r="B20" i="6" s="1"/>
  <c r="B61" i="6" l="1"/>
  <c r="B59" i="6"/>
  <c r="B100" i="5" l="1"/>
  <c r="B101" i="5" s="1"/>
  <c r="B30" i="5" s="1"/>
  <c r="C72" i="5"/>
  <c r="C70" i="5"/>
  <c r="B70" i="5"/>
  <c r="B72" i="5" s="1"/>
  <c r="B18" i="5"/>
  <c r="B22" i="5" s="1"/>
  <c r="B33" i="5" s="1"/>
  <c r="C76" i="5" l="1"/>
  <c r="B75" i="5"/>
  <c r="C77" i="5"/>
  <c r="B77" i="5"/>
  <c r="B76" i="5"/>
  <c r="C75" i="5"/>
  <c r="B90" i="4" l="1"/>
  <c r="B22" i="4" s="1"/>
  <c r="B88" i="4"/>
  <c r="B59" i="4"/>
  <c r="B61" i="4" s="1"/>
  <c r="B17" i="4"/>
  <c r="B25" i="4" l="1"/>
  <c r="B66" i="4" l="1"/>
  <c r="B65" i="4"/>
  <c r="B64" i="4"/>
  <c r="B82" i="3" l="1"/>
  <c r="B20" i="3" s="1"/>
  <c r="B51" i="3"/>
  <c r="B53" i="3" s="1"/>
  <c r="B58" i="3" l="1"/>
  <c r="B57" i="3"/>
  <c r="B56" i="3"/>
  <c r="B17" i="3"/>
  <c r="B82" i="2" l="1"/>
  <c r="B51" i="2"/>
  <c r="B53" i="2" s="1"/>
  <c r="B20" i="2"/>
  <c r="B17" i="2"/>
  <c r="B58" i="2" l="1"/>
  <c r="B56" i="2"/>
  <c r="B57" i="2"/>
  <c r="B85" i="1" l="1"/>
  <c r="B56" i="1"/>
  <c r="B58" i="1" s="1"/>
  <c r="B17" i="1"/>
  <c r="B25" i="1" s="1"/>
  <c r="B63" i="1" l="1"/>
  <c r="B62" i="1"/>
  <c r="B61" i="1"/>
</calcChain>
</file>

<file path=xl/sharedStrings.xml><?xml version="1.0" encoding="utf-8"?>
<sst xmlns="http://schemas.openxmlformats.org/spreadsheetml/2006/main" count="372" uniqueCount="117">
  <si>
    <t>Target Company</t>
  </si>
  <si>
    <t>Sealskinz Holdings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</si>
  <si>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</si>
  <si>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</si>
  <si>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</si>
  <si>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</si>
  <si>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</si>
  <si>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</si>
  <si>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</si>
  <si>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Next plc Annual Report and Accounts January 2023; p.59 Investments in third-party brands</t>
  </si>
  <si>
    <t>Percentage acquired:</t>
  </si>
  <si>
    <t>Implied value</t>
  </si>
  <si>
    <t>Adjustments:</t>
  </si>
  <si>
    <t>EV</t>
  </si>
  <si>
    <t>Normalised EBITDA</t>
  </si>
  <si>
    <t>Reporting Date:</t>
  </si>
  <si>
    <t>USD/GBP Exchange Rate:</t>
  </si>
  <si>
    <t>Revenue</t>
  </si>
  <si>
    <t>Source: Sealskinz Holdings Limited consolidated financial statements for the year ended 30/06/2022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</si>
  <si>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</si>
  <si>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</si>
  <si>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</si>
  <si>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</si>
  <si>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</si>
  <si>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</si>
  <si>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</t>
  </si>
  <si>
    <t>Share based payments</t>
  </si>
  <si>
    <t>Exceptional items</t>
  </si>
  <si>
    <t>Source: Sealskinz Holdings Limited consolidated financial statements for the year ended 30/06/2022; divestments from betting companies related to the fraud reported in prior years' annual report and accounts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</si>
  <si>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</si>
  <si>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</si>
  <si>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</si>
  <si>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</si>
  <si>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</si>
  <si>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</si>
  <si>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</si>
  <si>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</si>
  <si>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</si>
  <si>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</si>
  <si>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Sealskinz Holdings Limited consolidated financial statements for the year ended 30/06/2022</t>
  </si>
  <si>
    <t>Next plc Annual Report and Accounts January 2023</t>
  </si>
  <si>
    <t>00/00/2000</t>
  </si>
  <si>
    <t>Cash and cash Equivalents</t>
  </si>
  <si>
    <t>Source:</t>
  </si>
  <si>
    <t>Debt</t>
  </si>
  <si>
    <t>Lease Liabilities</t>
  </si>
  <si>
    <t>Net debt</t>
  </si>
  <si>
    <t>© 2024 Business Valuation Benchmarks Ltd</t>
  </si>
  <si>
    <t>Capital Cash Limited</t>
  </si>
  <si>
    <t xml:space="preserve">Source: Cash Converters International Limited press release dated 06/03/2023; total consideration </t>
  </si>
  <si>
    <t>Net debt - as ta 30/09/2022</t>
  </si>
  <si>
    <t>Source: Capital Cash Limited financial statements for the year ended 30/09/2022</t>
  </si>
  <si>
    <t>Other - to account for non-recurring costs</t>
  </si>
  <si>
    <t>Source: Capital Cash Limited financial statements for the year ended 30/09/2022; Accrued bonuses payable to the directors in relation to the exercise pf the EMI share options</t>
  </si>
  <si>
    <t>Source: Capital Cash Limited financial statements for the year ended 30/09/2022; Legal and financial costs relating to the future plans of the business</t>
  </si>
  <si>
    <t>Capital Cash Limited financial statements for the year ended 30/09/2022</t>
  </si>
  <si>
    <t>Cash Converters International Limited press release dated 06/03/2023</t>
  </si>
  <si>
    <t>Cash Converters International Limited press release dated 07/07/2023</t>
  </si>
  <si>
    <t>Cash Converters (UK) Stores Limited PSC02 notice dated 17/07/2023</t>
  </si>
  <si>
    <t>Scotfresh Group Ltd</t>
  </si>
  <si>
    <t>Source: C.J. Lang &amp; Son Limited Annual Report and Financial Statements for the year ended 30/04/2023; total consideration</t>
  </si>
  <si>
    <t>Cash at bank - as at 28/02/2023</t>
  </si>
  <si>
    <t>Source: Scotfresh Group Ltd consolidated financial statements for the year ended 28/02/2023</t>
  </si>
  <si>
    <t>C.J. Lang &amp; Son Limited Annual Report and Financial Statements for the year ended 30/04/2023</t>
  </si>
  <si>
    <t>Scotfresh Group Ltd PSC02 notice dated 12/10/2023</t>
  </si>
  <si>
    <t>C.J. Lang &amp; Son Limited news release dated 17/10/2023</t>
  </si>
  <si>
    <t>Cash at bank</t>
  </si>
  <si>
    <t>Reiss</t>
  </si>
  <si>
    <t>Source: Next plc results for the half year ended 31/07/2023; p.55 Investments In Third-Party Brands</t>
  </si>
  <si>
    <t>Source: Next plc results for the half year ended 31/07/2023; p.60 Footnote 29 :NEXT plc have agreed terms to increase its equity stake in Reiss to 72% from 51%. The completion of the transaction
is subject to customary regulatory approvals and is expected to complete by October 2023."</t>
  </si>
  <si>
    <t>Net debt - as at 28/01/2023</t>
  </si>
  <si>
    <t>Source: WP R Midco 1 Limited consolidated financial statements for the period ended 28/01/2023; see below</t>
  </si>
  <si>
    <t>Source: WP R Midco 1 Limited consolidated financial statements for the period ended 28/01/2023</t>
  </si>
  <si>
    <t>Other - Amortisation of capitalised loan fees</t>
  </si>
  <si>
    <t>Onerous Lease, tangible asset impairment and dilapidations provision</t>
  </si>
  <si>
    <t>Next Total Platform costs</t>
  </si>
  <si>
    <t>Restructuring, transaction and other costs</t>
  </si>
  <si>
    <t>Reiss (Holdings) Limited consolidated financial statements for the period ended 28/01/2023</t>
  </si>
  <si>
    <t>WP R Midco 1 Limited consolidated financial statements for the period ended 28/01/2023</t>
  </si>
  <si>
    <t>Next plc results for the half year ended 31/07/2023</t>
  </si>
  <si>
    <t>Next plc press release dated 01/09/2023</t>
  </si>
  <si>
    <t>Fulham Parent Limited (FatFace)</t>
  </si>
  <si>
    <t>Cash consideration (GBP)</t>
  </si>
  <si>
    <t>Shares consideration (GBP)</t>
  </si>
  <si>
    <t>Deferred consideration (GBP)</t>
  </si>
  <si>
    <t>Total consideration</t>
  </si>
  <si>
    <t>Non-controlling interest (3%)</t>
  </si>
  <si>
    <t>Total value</t>
  </si>
  <si>
    <t>Source: Next plc press release dated 13/10/2023</t>
  </si>
  <si>
    <t>Net debt - as at 27/05/2023</t>
  </si>
  <si>
    <t>Source: Fulham Parent Limited consolidated financial statements for the 52 week period ended 27/05/2023</t>
  </si>
  <si>
    <t>Exceptional items:</t>
  </si>
  <si>
    <t>Microsoft dynamics - stock system implementation</t>
  </si>
  <si>
    <t>Microsoft dynamics - Canadian till system implementation</t>
  </si>
  <si>
    <t>Microsoft dynamics - finance and order management system implementation</t>
  </si>
  <si>
    <t>Microsoft dynamics - till system implementation</t>
  </si>
  <si>
    <t>Impairment of Tangible Assets</t>
  </si>
  <si>
    <t>Fulham Parent Limited consolidated financial statements for the 52 week period ended 27/05/2023</t>
  </si>
  <si>
    <t>Next plc press release dated 13/10/2023</t>
  </si>
  <si>
    <t>Fulham Parent Limited PSC02 notice dated 24/10/2023</t>
  </si>
  <si>
    <t>Next plc Annual Report and Accounts January 2024</t>
  </si>
  <si>
    <t>Source: Next plc Annual Report and Accounts January 2024; note 34 Acquisition of subsidiaries</t>
  </si>
  <si>
    <t>The Body Shop International Limited</t>
  </si>
  <si>
    <t>BRL</t>
  </si>
  <si>
    <t>BRL/GBP Exchange Rate:</t>
  </si>
  <si>
    <t>Source: www.oanda.com - as at 31/12/2022</t>
  </si>
  <si>
    <t>Source: Natura &amp; Co Holding S.A. Earning Release (Portuguese) dated 13/03/2024; 1. Análise de Resultado - The Body Shop Year Ended 31/12/2022</t>
  </si>
  <si>
    <t>Sales, Marketing and Logistics Expenses</t>
  </si>
  <si>
    <t>Administrative, R&amp;D, IT and Project Expenses</t>
  </si>
  <si>
    <t>Other Operating Income/(Expenses), Net</t>
  </si>
  <si>
    <t>Depreciation</t>
  </si>
  <si>
    <t>N/A</t>
  </si>
  <si>
    <t>Natura &amp; Co Holding S.A. Earning Release (Portuguese) dated 13/03/2024</t>
  </si>
  <si>
    <t>AURELIUS Equity Opportunities SE &amp; Co. KGaA press release dated 14/11/2023</t>
  </si>
  <si>
    <t>The Body Shop International Limited PSC02 notice dated 04/01/2024</t>
  </si>
  <si>
    <t>Source: AURELIUS Equity Opportunities SE &amp; Co. KGaA press release dated 14/11/2023; Enterprise value; includes £90m earn-out</t>
  </si>
  <si>
    <t>The Body Shop International Limited financial statements for the year ended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</si>
</sst>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0.0%"/>
    <numFmt numFmtId="167" formatCode="#,##0.0;[Red]\-#,##0.0"/>
    <numFmt numFmtId="168" formatCode="#,##0.00000;[Red]\-#,##0.00000"/>
    <numFmt numFmtId="171" formatCode="0.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14" fontId="3" fillId="0" borderId="0" xfId="0" applyNumberFormat="1" applyFont="1" applyAlignment="1">
      <alignment horizontal="center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66" fontId="0" fillId="0" borderId="0" xfId="2" applyNumberFormat="1" applyFont="1" applyAlignment="1">
      <alignment horizontal="left" vertical="top"/>
    </xf>
    <xf numFmtId="166" fontId="3" fillId="0" borderId="0" xfId="2" applyNumberFormat="1" applyFont="1" applyAlignment="1">
      <alignment horizontal="left" vertical="top"/>
    </xf>
    <xf numFmtId="14" fontId="3" fillId="0" borderId="0" xfId="0" applyNumberFormat="1" applyFont="1" applyAlignment="1">
      <alignment horizontal="left"/>
    </xf>
    <xf numFmtId="0" fontId="3" fillId="2" borderId="1" xfId="0" applyFont="1" applyFill="1" applyBorder="1"/>
    <xf numFmtId="38" fontId="3" fillId="2" borderId="1" xfId="1" applyNumberFormat="1" applyFont="1" applyFill="1" applyBorder="1"/>
    <xf numFmtId="40" fontId="3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3" fillId="2" borderId="1" xfId="0" applyFont="1" applyFill="1" applyBorder="1" applyAlignment="1">
      <alignment vertical="top"/>
    </xf>
    <xf numFmtId="38" fontId="3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3" fillId="2" borderId="4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3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3" fillId="0" borderId="0" xfId="1" applyNumberFormat="1" applyFont="1"/>
    <xf numFmtId="0" fontId="0" fillId="0" borderId="0" xfId="0" quotePrefix="1"/>
    <xf numFmtId="0" fontId="0" fillId="0" borderId="0" xfId="0" applyAlignment="1">
      <alignment horizontal="left" vertical="top" wrapText="1" indent="1"/>
    </xf>
    <xf numFmtId="0" fontId="0" fillId="0" borderId="0" xfId="0" applyAlignment="1">
      <alignment horizontal="left" vertical="top" indent="1"/>
    </xf>
    <xf numFmtId="0" fontId="2" fillId="0" borderId="0" xfId="0" applyFont="1" applyAlignment="1">
      <alignment vertical="top"/>
    </xf>
    <xf numFmtId="38" fontId="0" fillId="0" borderId="2" xfId="1" applyNumberFormat="1" applyFont="1" applyBorder="1" applyAlignment="1">
      <alignment vertical="top"/>
    </xf>
    <xf numFmtId="165" fontId="0" fillId="0" borderId="5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7" fillId="0" borderId="6" xfId="0" applyFont="1" applyBorder="1" applyAlignment="1">
      <alignment vertical="top" wrapText="1"/>
    </xf>
    <xf numFmtId="0" fontId="6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3" fillId="2" borderId="8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4" fontId="3" fillId="0" borderId="6" xfId="0" applyNumberFormat="1" applyFont="1" applyBorder="1" applyAlignment="1">
      <alignment horizontal="center"/>
    </xf>
    <xf numFmtId="167" fontId="3" fillId="2" borderId="8" xfId="1" applyNumberFormat="1" applyFont="1" applyFill="1" applyBorder="1"/>
    <xf numFmtId="167" fontId="3" fillId="2" borderId="9" xfId="1" applyNumberFormat="1" applyFont="1" applyFill="1" applyBorder="1"/>
    <xf numFmtId="0" fontId="0" fillId="0" borderId="10" xfId="0" applyBorder="1"/>
    <xf numFmtId="38" fontId="0" fillId="0" borderId="0" xfId="1" applyNumberFormat="1" applyFont="1" applyBorder="1"/>
    <xf numFmtId="38" fontId="0" fillId="2" borderId="0" xfId="1" applyNumberFormat="1" applyFont="1" applyFill="1" applyAlignment="1">
      <alignment vertical="top"/>
    </xf>
    <xf numFmtId="40" fontId="0" fillId="2" borderId="1" xfId="1" applyNumberFormat="1" applyFont="1" applyFill="1" applyBorder="1" applyAlignment="1">
      <alignment horizontal="left" vertical="center" wrapText="1"/>
    </xf>
    <xf numFmtId="167" fontId="3" fillId="0" borderId="0" xfId="1" applyNumberFormat="1" applyFont="1" applyFill="1" applyBorder="1"/>
    <xf numFmtId="167" fontId="3" fillId="2" borderId="4" xfId="1" applyNumberFormat="1" applyFont="1" applyFill="1" applyBorder="1" applyAlignment="1">
      <alignment horizontal="right"/>
    </xf>
    <xf numFmtId="171" fontId="0" fillId="0" borderId="0" xfId="0" applyNumberFormat="1"/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71EA2-5456-F242-9489-C11F857758D1}">
  <sheetPr>
    <pageSetUpPr fitToPage="1"/>
  </sheetPr>
  <dimension ref="A1:I9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44927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1900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" t="s">
        <v>10</v>
      </c>
      <c r="B14" s="15"/>
      <c r="C14" s="16"/>
    </row>
    <row r="15" spans="1:3" ht="34" x14ac:dyDescent="0.2">
      <c r="A15" s="17">
        <v>0.19900000000000001</v>
      </c>
      <c r="B15" s="15"/>
      <c r="C15" s="16" t="s">
        <v>9</v>
      </c>
    </row>
    <row r="16" spans="1:3" x14ac:dyDescent="0.2">
      <c r="A16" s="17"/>
      <c r="B16" s="15"/>
      <c r="C16" s="16"/>
    </row>
    <row r="17" spans="1:3" x14ac:dyDescent="0.2">
      <c r="A17" s="18" t="s">
        <v>11</v>
      </c>
      <c r="B17" s="15">
        <f>B12/A15</f>
        <v>9547.7386934673359</v>
      </c>
      <c r="C17" s="16"/>
    </row>
    <row r="18" spans="1:3" x14ac:dyDescent="0.2">
      <c r="A18" s="17"/>
      <c r="B18" s="15"/>
      <c r="C18" s="16"/>
    </row>
    <row r="19" spans="1:3" x14ac:dyDescent="0.2">
      <c r="A19" s="14"/>
      <c r="B19" s="15"/>
      <c r="C19" s="16"/>
    </row>
    <row r="20" spans="1:3" hidden="1" x14ac:dyDescent="0.2">
      <c r="A20" s="19" t="s">
        <v>12</v>
      </c>
      <c r="B20" s="15"/>
      <c r="C20" s="16"/>
    </row>
    <row r="21" spans="1:3" hidden="1" x14ac:dyDescent="0.2">
      <c r="A21" s="14"/>
      <c r="B21" s="15"/>
      <c r="C21" s="16"/>
    </row>
    <row r="22" spans="1:3" hidden="1" x14ac:dyDescent="0.2">
      <c r="A22" s="14"/>
      <c r="B22" s="15"/>
      <c r="C22" s="16"/>
    </row>
    <row r="23" spans="1:3" hidden="1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13</v>
      </c>
      <c r="B25" s="21">
        <f>B17-B93</f>
        <v>9547.7386934673359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14</v>
      </c>
      <c r="B28" s="7"/>
      <c r="C28" s="23"/>
    </row>
    <row r="29" spans="1:3" x14ac:dyDescent="0.2">
      <c r="A29" s="2" t="s">
        <v>15</v>
      </c>
      <c r="B29" s="3"/>
      <c r="C29" s="24"/>
    </row>
    <row r="30" spans="1:3" x14ac:dyDescent="0.2">
      <c r="A30" s="12">
        <v>44742</v>
      </c>
      <c r="B30" s="25"/>
      <c r="C30" s="25"/>
    </row>
    <row r="31" spans="1:3" x14ac:dyDescent="0.2">
      <c r="A31" s="13"/>
      <c r="B31" s="26"/>
      <c r="C31" s="25"/>
    </row>
    <row r="32" spans="1:3" x14ac:dyDescent="0.2">
      <c r="A32" s="2" t="s">
        <v>16</v>
      </c>
      <c r="B32" s="25"/>
      <c r="C32" s="25"/>
    </row>
    <row r="33" spans="1:3" x14ac:dyDescent="0.2">
      <c r="A33" s="27"/>
      <c r="B33" s="25"/>
      <c r="C33" s="27"/>
    </row>
    <row r="34" spans="1:3" x14ac:dyDescent="0.2">
      <c r="A34" s="13"/>
      <c r="B34" s="25"/>
      <c r="C34" s="25"/>
    </row>
    <row r="35" spans="1:3" ht="34" x14ac:dyDescent="0.2">
      <c r="A35" s="14" t="s">
        <v>17</v>
      </c>
      <c r="B35" s="28">
        <v>12870.72</v>
      </c>
      <c r="C35" s="16" t="s">
        <v>18</v>
      </c>
    </row>
    <row r="36" spans="1:3" x14ac:dyDescent="0.2">
      <c r="A36" s="14" t="s">
        <v>19</v>
      </c>
      <c r="B36" s="28"/>
      <c r="C36" s="16"/>
    </row>
    <row r="37" spans="1:3" ht="34" x14ac:dyDescent="0.2">
      <c r="A37" s="1" t="s">
        <v>20</v>
      </c>
      <c r="B37" s="28">
        <v>862.49199999999996</v>
      </c>
      <c r="C37" s="16" t="s">
        <v>18</v>
      </c>
    </row>
    <row r="38" spans="1:3" x14ac:dyDescent="0.2">
      <c r="A38" s="14"/>
      <c r="B38" s="28"/>
      <c r="C38" s="11"/>
    </row>
    <row r="39" spans="1:3" x14ac:dyDescent="0.2">
      <c r="A39" s="1" t="s">
        <v>21</v>
      </c>
      <c r="B39" s="28"/>
      <c r="C39" s="11"/>
    </row>
    <row r="40" spans="1:3" x14ac:dyDescent="0.2">
      <c r="A40" s="14"/>
      <c r="B40" s="28"/>
      <c r="C40" s="11"/>
    </row>
    <row r="41" spans="1:3" x14ac:dyDescent="0.2">
      <c r="A41" s="14" t="s">
        <v>22</v>
      </c>
      <c r="B41" s="28"/>
      <c r="C41" s="16"/>
    </row>
    <row r="42" spans="1:3" x14ac:dyDescent="0.2">
      <c r="A42" s="14" t="s">
        <v>23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24</v>
      </c>
      <c r="B44" s="28"/>
      <c r="C44" s="11"/>
    </row>
    <row r="45" spans="1:3" x14ac:dyDescent="0.2">
      <c r="A45" s="14" t="s">
        <v>25</v>
      </c>
      <c r="B45" s="28"/>
      <c r="C45" s="16"/>
    </row>
    <row r="46" spans="1:3" x14ac:dyDescent="0.2">
      <c r="A46" s="14" t="s">
        <v>26</v>
      </c>
      <c r="B46" s="28"/>
      <c r="C46" s="11"/>
    </row>
    <row r="47" spans="1:3" ht="51" x14ac:dyDescent="0.2">
      <c r="A47" s="14" t="s">
        <v>27</v>
      </c>
      <c r="B47" s="28">
        <v>-353.53199999999998</v>
      </c>
      <c r="C47" s="16" t="s">
        <v>28</v>
      </c>
    </row>
    <row r="48" spans="1:3" x14ac:dyDescent="0.2">
      <c r="A48" s="14"/>
      <c r="B48" s="28"/>
      <c r="C48" s="11"/>
    </row>
    <row r="49" spans="1:3" x14ac:dyDescent="0.2">
      <c r="A49" s="14" t="s">
        <v>29</v>
      </c>
      <c r="B49" s="28"/>
      <c r="C49" s="16"/>
    </row>
    <row r="50" spans="1:3" x14ac:dyDescent="0.2">
      <c r="A50" s="14" t="s">
        <v>30</v>
      </c>
      <c r="B50" s="28"/>
      <c r="C50" s="11"/>
    </row>
    <row r="51" spans="1:3" x14ac:dyDescent="0.2">
      <c r="A51" s="14" t="s">
        <v>31</v>
      </c>
      <c r="B51" s="28"/>
      <c r="C51" s="16"/>
    </row>
    <row r="52" spans="1:3" x14ac:dyDescent="0.2">
      <c r="A52" s="14" t="s">
        <v>32</v>
      </c>
      <c r="B52" s="28"/>
      <c r="C52" s="16"/>
    </row>
    <row r="53" spans="1:3" x14ac:dyDescent="0.2">
      <c r="A53" s="14"/>
      <c r="B53" s="28"/>
      <c r="C53" s="11"/>
    </row>
    <row r="54" spans="1:3" ht="34" x14ac:dyDescent="0.2">
      <c r="A54" s="14" t="s">
        <v>33</v>
      </c>
      <c r="B54" s="28">
        <v>59.084000000000003</v>
      </c>
      <c r="C54" s="16" t="s">
        <v>18</v>
      </c>
    </row>
    <row r="55" spans="1:3" x14ac:dyDescent="0.2">
      <c r="A55" s="14"/>
      <c r="B55" s="28"/>
      <c r="C55" s="11"/>
    </row>
    <row r="56" spans="1:3" x14ac:dyDescent="0.2">
      <c r="A56" s="14" t="s">
        <v>34</v>
      </c>
      <c r="B56" s="28">
        <f>SUM(B41:B54)</f>
        <v>-294.44799999999998</v>
      </c>
      <c r="C56" s="11"/>
    </row>
    <row r="57" spans="1:3" x14ac:dyDescent="0.2">
      <c r="A57" s="29"/>
      <c r="B57" s="30"/>
      <c r="C57" s="31"/>
    </row>
    <row r="58" spans="1:3" x14ac:dyDescent="0.2">
      <c r="A58" s="32" t="s">
        <v>14</v>
      </c>
      <c r="B58" s="33">
        <f>B37+B56</f>
        <v>568.04399999999998</v>
      </c>
      <c r="C58" s="34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5" t="s">
        <v>35</v>
      </c>
      <c r="B61" s="36">
        <f>ROUND((B25/B35),1)</f>
        <v>0.7</v>
      </c>
      <c r="C61" s="10"/>
    </row>
    <row r="62" spans="1:3" x14ac:dyDescent="0.2">
      <c r="A62" s="35" t="s">
        <v>36</v>
      </c>
      <c r="B62" s="36">
        <f>ROUND((B25/B37),1)</f>
        <v>11.1</v>
      </c>
      <c r="C62" s="10"/>
    </row>
    <row r="63" spans="1:3" x14ac:dyDescent="0.2">
      <c r="A63" s="35" t="s">
        <v>37</v>
      </c>
      <c r="B63" s="36">
        <f>ROUND((B25/B58),1)</f>
        <v>16.8</v>
      </c>
      <c r="C63" s="10"/>
    </row>
    <row r="66" spans="1:3" x14ac:dyDescent="0.2">
      <c r="A66" s="7" t="s">
        <v>38</v>
      </c>
      <c r="B66" s="8"/>
      <c r="C66" s="9"/>
    </row>
    <row r="67" spans="1:3" x14ac:dyDescent="0.2">
      <c r="C67" s="10"/>
    </row>
    <row r="68" spans="1:3" x14ac:dyDescent="0.2">
      <c r="A68" s="14" t="s">
        <v>39</v>
      </c>
    </row>
    <row r="69" spans="1:3" x14ac:dyDescent="0.2">
      <c r="A69" s="14" t="s">
        <v>40</v>
      </c>
    </row>
    <row r="70" spans="1:3" x14ac:dyDescent="0.2">
      <c r="C70" s="11"/>
    </row>
    <row r="71" spans="1:3" x14ac:dyDescent="0.2">
      <c r="A71" s="37"/>
      <c r="B71" s="37"/>
      <c r="C71" s="9"/>
    </row>
    <row r="72" spans="1:3" x14ac:dyDescent="0.2">
      <c r="C72" s="38"/>
    </row>
    <row r="73" spans="1:3" x14ac:dyDescent="0.2">
      <c r="C73" s="38"/>
    </row>
    <row r="74" spans="1:3" hidden="1" x14ac:dyDescent="0.2">
      <c r="B74" s="3" t="s">
        <v>3</v>
      </c>
    </row>
    <row r="75" spans="1:3" hidden="1" x14ac:dyDescent="0.2">
      <c r="B75" s="3"/>
    </row>
    <row r="76" spans="1:3" hidden="1" x14ac:dyDescent="0.2">
      <c r="B76" s="5" t="s">
        <v>5</v>
      </c>
    </row>
    <row r="77" spans="1:3" hidden="1" x14ac:dyDescent="0.2">
      <c r="B77" s="5"/>
    </row>
    <row r="78" spans="1:3" hidden="1" x14ac:dyDescent="0.2">
      <c r="B78" s="39" t="s">
        <v>41</v>
      </c>
    </row>
    <row r="79" spans="1:3" hidden="1" x14ac:dyDescent="0.2">
      <c r="A79" s="2" t="s">
        <v>16</v>
      </c>
      <c r="B79" s="5"/>
    </row>
    <row r="80" spans="1:3" hidden="1" x14ac:dyDescent="0.2">
      <c r="A80" s="40"/>
      <c r="B80" s="5"/>
    </row>
    <row r="81" spans="1:9" hidden="1" x14ac:dyDescent="0.2"/>
    <row r="82" spans="1:9" ht="17" hidden="1" x14ac:dyDescent="0.2">
      <c r="A82" s="14" t="s">
        <v>42</v>
      </c>
      <c r="B82" s="15">
        <v>0</v>
      </c>
      <c r="C82" s="16" t="s">
        <v>43</v>
      </c>
    </row>
    <row r="83" spans="1:9" hidden="1" x14ac:dyDescent="0.2">
      <c r="A83" s="14" t="s">
        <v>44</v>
      </c>
      <c r="B83" s="15"/>
      <c r="C83" s="16"/>
    </row>
    <row r="84" spans="1:9" hidden="1" x14ac:dyDescent="0.2">
      <c r="A84" t="s">
        <v>45</v>
      </c>
      <c r="B84" s="30"/>
      <c r="C84" s="16"/>
    </row>
    <row r="85" spans="1:9" hidden="1" x14ac:dyDescent="0.2">
      <c r="A85" s="2" t="s">
        <v>46</v>
      </c>
      <c r="B85" s="41">
        <f>SUM(B82:B84)</f>
        <v>0</v>
      </c>
    </row>
    <row r="88" spans="1:9" x14ac:dyDescent="0.2">
      <c r="A88" s="42" t="s">
        <v>47</v>
      </c>
    </row>
    <row r="92" spans="1:9" x14ac:dyDescent="0.2">
      <c r="E92" s="16"/>
      <c r="F92" s="16"/>
      <c r="G92" s="16"/>
      <c r="H92" s="16"/>
      <c r="I92" s="16"/>
    </row>
  </sheetData>
  <sheetProtection algorithmName="SHA-512" hashValue="yTmQ0IhTnNVejQv1m7gcfCeCDIN9qacc1KFcNSERJyaPAerbQLH2sce234IVqN/wsUF7xiUJ3bqphmBo5ahZRg==" saltValue="yv162DCTUgCZjcyIsBQtG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8D41B-8B91-B343-97EC-CAB8CAE313FA}">
  <sheetPr>
    <pageSetUpPr fitToPage="1"/>
  </sheetPr>
  <dimension ref="A1:I8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48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45113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13900</v>
      </c>
      <c r="C12" s="16" t="s">
        <v>49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50</v>
      </c>
      <c r="B17" s="15">
        <f>-B82</f>
        <v>1746.684</v>
      </c>
      <c r="C17" s="16" t="s">
        <v>51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B12-B82</f>
        <v>15646.683999999999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44834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16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4" t="s">
        <v>17</v>
      </c>
      <c r="B30" s="28">
        <v>36143.379999999997</v>
      </c>
      <c r="C30" s="16" t="s">
        <v>51</v>
      </c>
    </row>
    <row r="31" spans="1:3" x14ac:dyDescent="0.2">
      <c r="A31" s="14" t="s">
        <v>19</v>
      </c>
      <c r="B31" s="28"/>
      <c r="C31" s="16"/>
    </row>
    <row r="32" spans="1:3" ht="17" x14ac:dyDescent="0.2">
      <c r="A32" s="1" t="s">
        <v>20</v>
      </c>
      <c r="B32" s="28">
        <v>2470.3330000000001</v>
      </c>
      <c r="C32" s="16" t="s">
        <v>51</v>
      </c>
    </row>
    <row r="33" spans="1:3" x14ac:dyDescent="0.2">
      <c r="A33" s="14"/>
      <c r="B33" s="28"/>
      <c r="C33" s="11"/>
    </row>
    <row r="34" spans="1:3" x14ac:dyDescent="0.2">
      <c r="A34" s="1" t="s">
        <v>21</v>
      </c>
      <c r="B34" s="28"/>
      <c r="C34" s="11"/>
    </row>
    <row r="35" spans="1:3" x14ac:dyDescent="0.2">
      <c r="A35" s="14"/>
      <c r="B35" s="28"/>
      <c r="C35" s="11"/>
    </row>
    <row r="36" spans="1:3" x14ac:dyDescent="0.2">
      <c r="A36" s="14" t="s">
        <v>22</v>
      </c>
      <c r="B36" s="28"/>
      <c r="C36" s="16"/>
    </row>
    <row r="37" spans="1:3" x14ac:dyDescent="0.2">
      <c r="A37" s="14" t="s">
        <v>23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24</v>
      </c>
      <c r="B39" s="28"/>
      <c r="C39" s="11"/>
    </row>
    <row r="40" spans="1:3" x14ac:dyDescent="0.2">
      <c r="A40" s="14" t="s">
        <v>52</v>
      </c>
      <c r="B40" s="28"/>
      <c r="C40" s="16"/>
    </row>
    <row r="41" spans="1:3" ht="34" x14ac:dyDescent="0.2">
      <c r="A41" s="14" t="s">
        <v>26</v>
      </c>
      <c r="B41" s="28">
        <v>134.499</v>
      </c>
      <c r="C41" s="16" t="s">
        <v>53</v>
      </c>
    </row>
    <row r="42" spans="1:3" ht="34" x14ac:dyDescent="0.2">
      <c r="A42" s="14" t="s">
        <v>27</v>
      </c>
      <c r="B42" s="28">
        <v>57.188000000000002</v>
      </c>
      <c r="C42" s="16" t="s">
        <v>54</v>
      </c>
    </row>
    <row r="43" spans="1:3" x14ac:dyDescent="0.2">
      <c r="A43" s="14"/>
      <c r="B43" s="28"/>
      <c r="C43" s="11"/>
    </row>
    <row r="44" spans="1:3" x14ac:dyDescent="0.2">
      <c r="A44" s="14" t="s">
        <v>29</v>
      </c>
      <c r="B44" s="28"/>
      <c r="C44" s="16"/>
    </row>
    <row r="45" spans="1:3" x14ac:dyDescent="0.2">
      <c r="A45" s="14" t="s">
        <v>30</v>
      </c>
      <c r="B45" s="28"/>
      <c r="C45" s="11"/>
    </row>
    <row r="46" spans="1:3" x14ac:dyDescent="0.2">
      <c r="A46" s="14" t="s">
        <v>31</v>
      </c>
      <c r="B46" s="28"/>
      <c r="C46" s="16"/>
    </row>
    <row r="47" spans="1:3" x14ac:dyDescent="0.2">
      <c r="A47" s="14" t="s">
        <v>32</v>
      </c>
      <c r="B47" s="28"/>
      <c r="C47" s="16"/>
    </row>
    <row r="48" spans="1:3" x14ac:dyDescent="0.2">
      <c r="A48" s="14"/>
      <c r="B48" s="28"/>
      <c r="C48" s="11"/>
    </row>
    <row r="49" spans="1:3" ht="17" x14ac:dyDescent="0.2">
      <c r="A49" s="14" t="s">
        <v>33</v>
      </c>
      <c r="B49" s="28">
        <v>224.21199999999999</v>
      </c>
      <c r="C49" s="16" t="s">
        <v>51</v>
      </c>
    </row>
    <row r="50" spans="1:3" x14ac:dyDescent="0.2">
      <c r="A50" s="14"/>
      <c r="B50" s="28"/>
      <c r="C50" s="11"/>
    </row>
    <row r="51" spans="1:3" x14ac:dyDescent="0.2">
      <c r="A51" s="14" t="s">
        <v>34</v>
      </c>
      <c r="B51" s="28">
        <f>SUM(B36:B49)</f>
        <v>415.899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14</v>
      </c>
      <c r="B53" s="33">
        <f>B32+B51</f>
        <v>2886.232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35</v>
      </c>
      <c r="B56" s="36">
        <f>ROUND((B20/B30),1)</f>
        <v>0.4</v>
      </c>
      <c r="C56" s="10"/>
    </row>
    <row r="57" spans="1:3" x14ac:dyDescent="0.2">
      <c r="A57" s="35" t="s">
        <v>36</v>
      </c>
      <c r="B57" s="36">
        <f>ROUND((B20/B32),1)</f>
        <v>6.3</v>
      </c>
      <c r="C57" s="10"/>
    </row>
    <row r="58" spans="1:3" x14ac:dyDescent="0.2">
      <c r="A58" s="35" t="s">
        <v>37</v>
      </c>
      <c r="B58" s="36">
        <f>ROUND((B20/B53),1)</f>
        <v>5.4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55</v>
      </c>
    </row>
    <row r="64" spans="1:3" x14ac:dyDescent="0.2">
      <c r="A64" s="14" t="s">
        <v>56</v>
      </c>
    </row>
    <row r="65" spans="1:3" x14ac:dyDescent="0.2">
      <c r="A65" t="s">
        <v>57</v>
      </c>
    </row>
    <row r="66" spans="1:3" x14ac:dyDescent="0.2">
      <c r="A66" t="s">
        <v>58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>
        <v>44834</v>
      </c>
    </row>
    <row r="76" spans="1:3" x14ac:dyDescent="0.2">
      <c r="A76" s="2" t="s">
        <v>16</v>
      </c>
      <c r="B76" s="5"/>
    </row>
    <row r="77" spans="1:3" x14ac:dyDescent="0.2">
      <c r="A77" s="40"/>
      <c r="B77" s="5"/>
    </row>
    <row r="79" spans="1:3" ht="17" x14ac:dyDescent="0.2">
      <c r="A79" s="14" t="s">
        <v>42</v>
      </c>
      <c r="B79" s="15">
        <v>1674.854</v>
      </c>
      <c r="C79" s="16" t="s">
        <v>51</v>
      </c>
    </row>
    <row r="80" spans="1:3" ht="17" x14ac:dyDescent="0.2">
      <c r="A80" s="14" t="s">
        <v>44</v>
      </c>
      <c r="B80" s="15">
        <v>-3421.538</v>
      </c>
      <c r="C80" s="16" t="s">
        <v>51</v>
      </c>
    </row>
    <row r="81" spans="1:9" x14ac:dyDescent="0.2">
      <c r="A81" t="s">
        <v>45</v>
      </c>
      <c r="B81" s="30"/>
      <c r="C81" s="16"/>
    </row>
    <row r="82" spans="1:9" x14ac:dyDescent="0.2">
      <c r="A82" s="2" t="s">
        <v>46</v>
      </c>
      <c r="B82" s="41">
        <f>SUM(B79:B81)</f>
        <v>-1746.684</v>
      </c>
    </row>
    <row r="85" spans="1:9" x14ac:dyDescent="0.2">
      <c r="A85" s="42" t="s">
        <v>47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vk2Eehw/M1YUWwhInW/YFWRPa+ezogkV7a0HH2Pf6ZOoqxfBg9sgpZn2//qJf9XR27qg6xBsp5sGLtce/gp9/g==" saltValue="BXqtfOoTi2kCmFDSKjUDXw==" spinCount="100000" sheet="1" objects="1" scenarios="1"/>
  <pageMargins left="0.7" right="0.7" top="0.75" bottom="0.75" header="0.3" footer="0.3"/>
  <pageSetup paperSize="9" scale="5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C490E-3D0F-224A-9E74-0CFE27485C23}">
  <sheetPr>
    <pageSetUpPr fitToPage="1"/>
  </sheetPr>
  <dimension ref="A1:I8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59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45205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6875</v>
      </c>
      <c r="C12" s="16" t="s">
        <v>60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61</v>
      </c>
      <c r="B17" s="15">
        <f>-B82</f>
        <v>-911.49900000000002</v>
      </c>
      <c r="C17" s="16" t="s">
        <v>62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13</v>
      </c>
      <c r="B20" s="21">
        <f>B12-B82</f>
        <v>5963.5010000000002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14</v>
      </c>
      <c r="B23" s="7"/>
      <c r="C23" s="23"/>
    </row>
    <row r="24" spans="1:3" x14ac:dyDescent="0.2">
      <c r="A24" s="2" t="s">
        <v>15</v>
      </c>
      <c r="B24" s="3"/>
      <c r="C24" s="24"/>
    </row>
    <row r="25" spans="1:3" x14ac:dyDescent="0.2">
      <c r="A25" s="12">
        <v>44985</v>
      </c>
      <c r="B25" s="25"/>
      <c r="C25" s="25"/>
    </row>
    <row r="26" spans="1:3" x14ac:dyDescent="0.2">
      <c r="A26" s="13"/>
      <c r="B26" s="26"/>
      <c r="C26" s="25"/>
    </row>
    <row r="27" spans="1:3" x14ac:dyDescent="0.2">
      <c r="A27" s="2" t="s">
        <v>16</v>
      </c>
      <c r="B27" s="25"/>
      <c r="C27" s="25"/>
    </row>
    <row r="28" spans="1:3" x14ac:dyDescent="0.2">
      <c r="A28" s="27"/>
      <c r="B28" s="25"/>
      <c r="C28" s="27"/>
    </row>
    <row r="29" spans="1:3" x14ac:dyDescent="0.2">
      <c r="A29" s="13"/>
      <c r="B29" s="25"/>
      <c r="C29" s="25"/>
    </row>
    <row r="30" spans="1:3" ht="17" x14ac:dyDescent="0.2">
      <c r="A30" s="14" t="s">
        <v>17</v>
      </c>
      <c r="B30" s="28">
        <v>14687.815000000001</v>
      </c>
      <c r="C30" s="16" t="s">
        <v>62</v>
      </c>
    </row>
    <row r="31" spans="1:3" x14ac:dyDescent="0.2">
      <c r="A31" s="14" t="s">
        <v>19</v>
      </c>
      <c r="B31" s="28"/>
      <c r="C31" s="16"/>
    </row>
    <row r="32" spans="1:3" ht="17" x14ac:dyDescent="0.2">
      <c r="A32" s="1" t="s">
        <v>20</v>
      </c>
      <c r="B32" s="28">
        <v>1029.136</v>
      </c>
      <c r="C32" s="16" t="s">
        <v>62</v>
      </c>
    </row>
    <row r="33" spans="1:3" x14ac:dyDescent="0.2">
      <c r="A33" s="14"/>
      <c r="B33" s="28"/>
      <c r="C33" s="11"/>
    </row>
    <row r="34" spans="1:3" x14ac:dyDescent="0.2">
      <c r="A34" s="1" t="s">
        <v>21</v>
      </c>
      <c r="B34" s="28"/>
      <c r="C34" s="11"/>
    </row>
    <row r="35" spans="1:3" x14ac:dyDescent="0.2">
      <c r="A35" s="14"/>
      <c r="B35" s="28"/>
      <c r="C35" s="11"/>
    </row>
    <row r="36" spans="1:3" x14ac:dyDescent="0.2">
      <c r="A36" s="14" t="s">
        <v>22</v>
      </c>
      <c r="B36" s="28"/>
      <c r="C36" s="16"/>
    </row>
    <row r="37" spans="1:3" ht="17" x14ac:dyDescent="0.2">
      <c r="A37" s="14" t="s">
        <v>23</v>
      </c>
      <c r="B37" s="28">
        <v>108.018</v>
      </c>
      <c r="C37" s="16" t="s">
        <v>62</v>
      </c>
    </row>
    <row r="38" spans="1:3" x14ac:dyDescent="0.2">
      <c r="A38" s="14"/>
      <c r="B38" s="28"/>
      <c r="C38" s="11"/>
    </row>
    <row r="39" spans="1:3" x14ac:dyDescent="0.2">
      <c r="A39" s="14" t="s">
        <v>24</v>
      </c>
      <c r="B39" s="28"/>
      <c r="C39" s="11"/>
    </row>
    <row r="40" spans="1:3" x14ac:dyDescent="0.2">
      <c r="A40" s="14" t="s">
        <v>52</v>
      </c>
      <c r="B40" s="28"/>
      <c r="C40" s="16"/>
    </row>
    <row r="41" spans="1:3" x14ac:dyDescent="0.2">
      <c r="A41" s="14" t="s">
        <v>26</v>
      </c>
      <c r="B41" s="28"/>
      <c r="C41" s="11"/>
    </row>
    <row r="42" spans="1:3" x14ac:dyDescent="0.2">
      <c r="A42" s="14" t="s">
        <v>27</v>
      </c>
      <c r="B42" s="28"/>
      <c r="C42" s="11"/>
    </row>
    <row r="43" spans="1:3" x14ac:dyDescent="0.2">
      <c r="A43" s="14"/>
      <c r="B43" s="28"/>
      <c r="C43" s="11"/>
    </row>
    <row r="44" spans="1:3" ht="17" x14ac:dyDescent="0.2">
      <c r="A44" s="14" t="s">
        <v>29</v>
      </c>
      <c r="B44" s="28">
        <v>139.99</v>
      </c>
      <c r="C44" s="16" t="s">
        <v>62</v>
      </c>
    </row>
    <row r="45" spans="1:3" x14ac:dyDescent="0.2">
      <c r="A45" s="14" t="s">
        <v>30</v>
      </c>
      <c r="B45" s="28"/>
      <c r="C45" s="11"/>
    </row>
    <row r="46" spans="1:3" x14ac:dyDescent="0.2">
      <c r="A46" s="14" t="s">
        <v>31</v>
      </c>
      <c r="B46" s="28"/>
      <c r="C46" s="16"/>
    </row>
    <row r="47" spans="1:3" x14ac:dyDescent="0.2">
      <c r="A47" s="14" t="s">
        <v>32</v>
      </c>
      <c r="B47" s="28"/>
      <c r="C47" s="16"/>
    </row>
    <row r="48" spans="1:3" x14ac:dyDescent="0.2">
      <c r="A48" s="14"/>
      <c r="B48" s="28"/>
      <c r="C48" s="11"/>
    </row>
    <row r="49" spans="1:3" ht="17" x14ac:dyDescent="0.2">
      <c r="A49" s="14" t="s">
        <v>33</v>
      </c>
      <c r="B49" s="28">
        <v>116.331</v>
      </c>
      <c r="C49" s="16" t="s">
        <v>62</v>
      </c>
    </row>
    <row r="50" spans="1:3" x14ac:dyDescent="0.2">
      <c r="A50" s="14"/>
      <c r="B50" s="28"/>
      <c r="C50" s="11"/>
    </row>
    <row r="51" spans="1:3" x14ac:dyDescent="0.2">
      <c r="A51" s="14" t="s">
        <v>34</v>
      </c>
      <c r="B51" s="28">
        <f>SUM(B36:B49)</f>
        <v>364.339</v>
      </c>
      <c r="C51" s="11"/>
    </row>
    <row r="52" spans="1:3" x14ac:dyDescent="0.2">
      <c r="A52" s="29"/>
      <c r="B52" s="30"/>
      <c r="C52" s="31"/>
    </row>
    <row r="53" spans="1:3" x14ac:dyDescent="0.2">
      <c r="A53" s="32" t="s">
        <v>14</v>
      </c>
      <c r="B53" s="33">
        <f>B32+B51</f>
        <v>1393.4749999999999</v>
      </c>
      <c r="C53" s="34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5" t="s">
        <v>35</v>
      </c>
      <c r="B56" s="36">
        <f>ROUND((B20/B30),1)</f>
        <v>0.4</v>
      </c>
      <c r="C56" s="10"/>
    </row>
    <row r="57" spans="1:3" x14ac:dyDescent="0.2">
      <c r="A57" s="35" t="s">
        <v>36</v>
      </c>
      <c r="B57" s="36">
        <f>ROUND((B20/B32),1)</f>
        <v>5.8</v>
      </c>
      <c r="C57" s="10"/>
    </row>
    <row r="58" spans="1:3" x14ac:dyDescent="0.2">
      <c r="A58" s="35" t="s">
        <v>37</v>
      </c>
      <c r="B58" s="36">
        <f>ROUND((B20/B53),1)</f>
        <v>4.3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62</v>
      </c>
    </row>
    <row r="64" spans="1:3" x14ac:dyDescent="0.2">
      <c r="A64" t="s">
        <v>63</v>
      </c>
    </row>
    <row r="65" spans="1:3" x14ac:dyDescent="0.2">
      <c r="A65" s="14" t="s">
        <v>64</v>
      </c>
    </row>
    <row r="66" spans="1:3" x14ac:dyDescent="0.2">
      <c r="A66" t="s">
        <v>65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9">
        <v>44985</v>
      </c>
    </row>
    <row r="76" spans="1:3" x14ac:dyDescent="0.2">
      <c r="A76" s="2" t="s">
        <v>16</v>
      </c>
      <c r="B76" s="5"/>
    </row>
    <row r="77" spans="1:3" x14ac:dyDescent="0.2">
      <c r="A77" s="40"/>
      <c r="B77" s="5"/>
    </row>
    <row r="79" spans="1:3" ht="17" x14ac:dyDescent="0.2">
      <c r="A79" s="14" t="s">
        <v>66</v>
      </c>
      <c r="B79" s="15">
        <v>911.49900000000002</v>
      </c>
      <c r="C79" s="16" t="s">
        <v>62</v>
      </c>
    </row>
    <row r="80" spans="1:3" x14ac:dyDescent="0.2">
      <c r="A80" s="14" t="s">
        <v>44</v>
      </c>
      <c r="B80" s="15"/>
      <c r="C80" s="16"/>
    </row>
    <row r="81" spans="1:9" x14ac:dyDescent="0.2">
      <c r="A81" t="s">
        <v>45</v>
      </c>
      <c r="B81" s="30"/>
      <c r="C81" s="16"/>
    </row>
    <row r="82" spans="1:9" x14ac:dyDescent="0.2">
      <c r="A82" s="2" t="s">
        <v>66</v>
      </c>
      <c r="B82" s="41">
        <f>SUM(B79:B81)</f>
        <v>911.49900000000002</v>
      </c>
    </row>
    <row r="85" spans="1:9" x14ac:dyDescent="0.2">
      <c r="A85" s="42" t="s">
        <v>47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W6b48S917Yahq55rBAFDn7BhzIgzliou5P6Ch8IaPsnFPrgKIh6RmUDaLBIxIfz3C3hfGz9VWSxQdrt0lA33uQ==" saltValue="peWkr335nogbjlkIxgldZ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0CC43-E155-D14F-A18F-7D5F358CB77C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67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45214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95000</v>
      </c>
      <c r="C12" s="16" t="s">
        <v>68</v>
      </c>
    </row>
    <row r="13" spans="1:3" x14ac:dyDescent="0.2">
      <c r="A13" s="14"/>
      <c r="B13" s="15"/>
      <c r="C13" s="16"/>
    </row>
    <row r="14" spans="1:3" x14ac:dyDescent="0.2">
      <c r="A14" s="45" t="s">
        <v>10</v>
      </c>
      <c r="B14" s="15"/>
      <c r="C14" s="16"/>
    </row>
    <row r="15" spans="1:3" ht="68" x14ac:dyDescent="0.2">
      <c r="A15" s="17">
        <v>0.21</v>
      </c>
      <c r="B15" s="15"/>
      <c r="C15" s="16" t="s">
        <v>69</v>
      </c>
    </row>
    <row r="16" spans="1:3" x14ac:dyDescent="0.2">
      <c r="A16" s="14"/>
      <c r="B16" s="15"/>
      <c r="C16" s="16"/>
    </row>
    <row r="17" spans="1:3" x14ac:dyDescent="0.2">
      <c r="A17" s="1" t="s">
        <v>11</v>
      </c>
      <c r="B17" s="15">
        <f>B12/A15</f>
        <v>452380.95238095243</v>
      </c>
      <c r="C17" s="16"/>
    </row>
    <row r="18" spans="1:3" x14ac:dyDescent="0.2">
      <c r="A18" s="14"/>
      <c r="B18" s="15"/>
      <c r="C18" s="16"/>
    </row>
    <row r="19" spans="1:3" x14ac:dyDescent="0.2">
      <c r="A19" s="14"/>
      <c r="B19" s="15"/>
      <c r="C19" s="16"/>
    </row>
    <row r="20" spans="1:3" x14ac:dyDescent="0.2">
      <c r="A20" s="19" t="s">
        <v>12</v>
      </c>
      <c r="B20" s="15"/>
      <c r="C20" s="16"/>
    </row>
    <row r="21" spans="1:3" x14ac:dyDescent="0.2">
      <c r="A21" s="14"/>
      <c r="B21" s="15"/>
      <c r="C21" s="16"/>
    </row>
    <row r="22" spans="1:3" ht="34" x14ac:dyDescent="0.2">
      <c r="A22" s="14" t="s">
        <v>70</v>
      </c>
      <c r="B22" s="15">
        <f>-B90</f>
        <v>21051</v>
      </c>
      <c r="C22" s="16" t="s">
        <v>71</v>
      </c>
    </row>
    <row r="23" spans="1:3" x14ac:dyDescent="0.2">
      <c r="A23" s="14"/>
      <c r="B23" s="15"/>
      <c r="C23" s="16"/>
    </row>
    <row r="24" spans="1:3" x14ac:dyDescent="0.2">
      <c r="A24" s="4"/>
      <c r="B24" s="10"/>
    </row>
    <row r="25" spans="1:3" x14ac:dyDescent="0.2">
      <c r="A25" s="20" t="s">
        <v>13</v>
      </c>
      <c r="B25" s="21">
        <f>B17-B90</f>
        <v>473431.95238095243</v>
      </c>
      <c r="C25" s="22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14</v>
      </c>
      <c r="B28" s="7"/>
      <c r="C28" s="23"/>
    </row>
    <row r="29" spans="1:3" x14ac:dyDescent="0.2">
      <c r="A29" s="2" t="s">
        <v>15</v>
      </c>
      <c r="B29" s="3"/>
      <c r="C29" s="24"/>
    </row>
    <row r="30" spans="1:3" x14ac:dyDescent="0.2">
      <c r="A30" s="12">
        <v>44954</v>
      </c>
      <c r="B30" s="25"/>
      <c r="C30" s="25"/>
    </row>
    <row r="31" spans="1:3" x14ac:dyDescent="0.2">
      <c r="A31" s="13"/>
      <c r="B31" s="26"/>
      <c r="C31" s="25"/>
    </row>
    <row r="32" spans="1:3" x14ac:dyDescent="0.2">
      <c r="A32" s="2" t="s">
        <v>16</v>
      </c>
      <c r="B32" s="25"/>
      <c r="C32" s="25"/>
    </row>
    <row r="33" spans="1:3" x14ac:dyDescent="0.2">
      <c r="A33" s="27"/>
      <c r="B33" s="25"/>
      <c r="C33" s="27"/>
    </row>
    <row r="34" spans="1:3" x14ac:dyDescent="0.2">
      <c r="A34" s="13"/>
      <c r="B34" s="25"/>
      <c r="C34" s="25"/>
    </row>
    <row r="35" spans="1:3" ht="34" x14ac:dyDescent="0.2">
      <c r="A35" s="14" t="s">
        <v>17</v>
      </c>
      <c r="B35" s="28">
        <v>324573</v>
      </c>
      <c r="C35" s="16" t="s">
        <v>72</v>
      </c>
    </row>
    <row r="36" spans="1:3" x14ac:dyDescent="0.2">
      <c r="A36" s="14" t="s">
        <v>19</v>
      </c>
      <c r="B36" s="28"/>
      <c r="C36" s="16"/>
    </row>
    <row r="37" spans="1:3" ht="34" x14ac:dyDescent="0.2">
      <c r="A37" s="1" t="s">
        <v>20</v>
      </c>
      <c r="B37" s="28">
        <v>31395</v>
      </c>
      <c r="C37" s="16" t="s">
        <v>72</v>
      </c>
    </row>
    <row r="38" spans="1:3" x14ac:dyDescent="0.2">
      <c r="A38" s="14"/>
      <c r="B38" s="28"/>
      <c r="C38" s="11"/>
    </row>
    <row r="39" spans="1:3" x14ac:dyDescent="0.2">
      <c r="A39" s="1" t="s">
        <v>21</v>
      </c>
      <c r="B39" s="28"/>
      <c r="C39" s="11"/>
    </row>
    <row r="40" spans="1:3" x14ac:dyDescent="0.2">
      <c r="A40" s="14"/>
      <c r="B40" s="28"/>
      <c r="C40" s="11"/>
    </row>
    <row r="41" spans="1:3" x14ac:dyDescent="0.2">
      <c r="A41" s="14" t="s">
        <v>22</v>
      </c>
      <c r="B41" s="28"/>
      <c r="C41" s="16"/>
    </row>
    <row r="42" spans="1:3" x14ac:dyDescent="0.2">
      <c r="A42" s="14" t="s">
        <v>23</v>
      </c>
      <c r="B42" s="28"/>
      <c r="C42" s="11"/>
    </row>
    <row r="43" spans="1:3" x14ac:dyDescent="0.2">
      <c r="A43" s="14"/>
      <c r="B43" s="28"/>
      <c r="C43" s="11"/>
    </row>
    <row r="44" spans="1:3" x14ac:dyDescent="0.2">
      <c r="A44" s="14" t="s">
        <v>24</v>
      </c>
      <c r="B44" s="28"/>
      <c r="C44" s="11"/>
    </row>
    <row r="45" spans="1:3" ht="34" x14ac:dyDescent="0.2">
      <c r="A45" s="14" t="s">
        <v>73</v>
      </c>
      <c r="B45" s="28">
        <v>375</v>
      </c>
      <c r="C45" s="16" t="s">
        <v>72</v>
      </c>
    </row>
    <row r="46" spans="1:3" x14ac:dyDescent="0.2">
      <c r="A46" s="14" t="s">
        <v>26</v>
      </c>
      <c r="B46" s="28"/>
      <c r="C46" s="11"/>
    </row>
    <row r="47" spans="1:3" x14ac:dyDescent="0.2">
      <c r="A47" s="1" t="s">
        <v>27</v>
      </c>
      <c r="B47" s="28"/>
      <c r="C47" s="11"/>
    </row>
    <row r="48" spans="1:3" ht="34" x14ac:dyDescent="0.2">
      <c r="A48" s="43" t="s">
        <v>74</v>
      </c>
      <c r="B48" s="28">
        <v>-3637</v>
      </c>
      <c r="C48" s="16" t="s">
        <v>72</v>
      </c>
    </row>
    <row r="49" spans="1:3" ht="34" x14ac:dyDescent="0.2">
      <c r="A49" s="44" t="s">
        <v>75</v>
      </c>
      <c r="B49" s="28">
        <v>1257</v>
      </c>
      <c r="C49" s="16" t="s">
        <v>72</v>
      </c>
    </row>
    <row r="50" spans="1:3" ht="34" x14ac:dyDescent="0.2">
      <c r="A50" s="44" t="s">
        <v>76</v>
      </c>
      <c r="B50" s="28">
        <v>1102</v>
      </c>
      <c r="C50" s="16" t="s">
        <v>72</v>
      </c>
    </row>
    <row r="51" spans="1:3" x14ac:dyDescent="0.2">
      <c r="A51" s="14"/>
      <c r="B51" s="28"/>
      <c r="C51" s="11"/>
    </row>
    <row r="52" spans="1:3" x14ac:dyDescent="0.2">
      <c r="A52" s="14" t="s">
        <v>29</v>
      </c>
      <c r="B52" s="28"/>
      <c r="C52" s="16"/>
    </row>
    <row r="53" spans="1:3" x14ac:dyDescent="0.2">
      <c r="A53" s="14" t="s">
        <v>30</v>
      </c>
      <c r="B53" s="28"/>
      <c r="C53" s="11"/>
    </row>
    <row r="54" spans="1:3" x14ac:dyDescent="0.2">
      <c r="A54" s="14" t="s">
        <v>31</v>
      </c>
      <c r="B54" s="28"/>
      <c r="C54" s="16"/>
    </row>
    <row r="55" spans="1:3" ht="34" x14ac:dyDescent="0.2">
      <c r="A55" s="14" t="s">
        <v>32</v>
      </c>
      <c r="B55" s="28">
        <v>18437</v>
      </c>
      <c r="C55" s="16" t="s">
        <v>72</v>
      </c>
    </row>
    <row r="56" spans="1:3" x14ac:dyDescent="0.2">
      <c r="A56" s="14"/>
      <c r="B56" s="28"/>
      <c r="C56" s="11"/>
    </row>
    <row r="57" spans="1:3" ht="34" x14ac:dyDescent="0.2">
      <c r="A57" s="14" t="s">
        <v>33</v>
      </c>
      <c r="B57" s="28">
        <v>5393</v>
      </c>
      <c r="C57" s="16" t="s">
        <v>72</v>
      </c>
    </row>
    <row r="58" spans="1:3" x14ac:dyDescent="0.2">
      <c r="A58" s="14"/>
      <c r="B58" s="28"/>
      <c r="C58" s="11"/>
    </row>
    <row r="59" spans="1:3" x14ac:dyDescent="0.2">
      <c r="A59" s="14" t="s">
        <v>34</v>
      </c>
      <c r="B59" s="28">
        <f>SUM(B41:B57)</f>
        <v>22927</v>
      </c>
      <c r="C59" s="11"/>
    </row>
    <row r="60" spans="1:3" x14ac:dyDescent="0.2">
      <c r="A60" s="29"/>
      <c r="B60" s="30"/>
      <c r="C60" s="31"/>
    </row>
    <row r="61" spans="1:3" x14ac:dyDescent="0.2">
      <c r="A61" s="32" t="s">
        <v>14</v>
      </c>
      <c r="B61" s="33">
        <f>B37+B59</f>
        <v>54322</v>
      </c>
      <c r="C61" s="34"/>
    </row>
    <row r="62" spans="1:3" x14ac:dyDescent="0.2">
      <c r="B62" s="10"/>
      <c r="C62" s="11"/>
    </row>
    <row r="63" spans="1:3" x14ac:dyDescent="0.2">
      <c r="B63" s="3"/>
      <c r="C63" s="10"/>
    </row>
    <row r="64" spans="1:3" x14ac:dyDescent="0.2">
      <c r="A64" s="35" t="s">
        <v>35</v>
      </c>
      <c r="B64" s="36">
        <f>ROUND((B25/B35),1)</f>
        <v>1.5</v>
      </c>
      <c r="C64" s="10"/>
    </row>
    <row r="65" spans="1:3" x14ac:dyDescent="0.2">
      <c r="A65" s="35" t="s">
        <v>36</v>
      </c>
      <c r="B65" s="36">
        <f>ROUND((B25/B37),1)</f>
        <v>15.1</v>
      </c>
      <c r="C65" s="10"/>
    </row>
    <row r="66" spans="1:3" x14ac:dyDescent="0.2">
      <c r="A66" s="35" t="s">
        <v>37</v>
      </c>
      <c r="B66" s="36">
        <f>ROUND((B25/B61),1)</f>
        <v>8.6999999999999993</v>
      </c>
      <c r="C66" s="10"/>
    </row>
    <row r="69" spans="1:3" x14ac:dyDescent="0.2">
      <c r="A69" s="7" t="s">
        <v>38</v>
      </c>
      <c r="B69" s="8"/>
      <c r="C69" s="9"/>
    </row>
    <row r="70" spans="1:3" x14ac:dyDescent="0.2">
      <c r="C70" s="10"/>
    </row>
    <row r="71" spans="1:3" x14ac:dyDescent="0.2">
      <c r="A71" s="14" t="s">
        <v>77</v>
      </c>
    </row>
    <row r="72" spans="1:3" x14ac:dyDescent="0.2">
      <c r="A72" s="14" t="s">
        <v>78</v>
      </c>
    </row>
    <row r="73" spans="1:3" x14ac:dyDescent="0.2">
      <c r="A73" s="14" t="s">
        <v>79</v>
      </c>
    </row>
    <row r="74" spans="1:3" x14ac:dyDescent="0.2">
      <c r="A74" s="14" t="s">
        <v>80</v>
      </c>
    </row>
    <row r="75" spans="1:3" x14ac:dyDescent="0.2">
      <c r="C75" s="11"/>
    </row>
    <row r="76" spans="1:3" x14ac:dyDescent="0.2">
      <c r="A76" s="37"/>
      <c r="B76" s="37"/>
      <c r="C76" s="9"/>
    </row>
    <row r="77" spans="1:3" x14ac:dyDescent="0.2">
      <c r="C77" s="38"/>
    </row>
    <row r="78" spans="1:3" x14ac:dyDescent="0.2">
      <c r="C78" s="38"/>
    </row>
    <row r="79" spans="1:3" x14ac:dyDescent="0.2">
      <c r="B79" s="3" t="s">
        <v>3</v>
      </c>
    </row>
    <row r="80" spans="1:3" x14ac:dyDescent="0.2">
      <c r="B80" s="3"/>
    </row>
    <row r="81" spans="1:3" x14ac:dyDescent="0.2">
      <c r="B81" s="5" t="s">
        <v>5</v>
      </c>
    </row>
    <row r="82" spans="1:3" x14ac:dyDescent="0.2">
      <c r="B82" s="5"/>
    </row>
    <row r="83" spans="1:3" x14ac:dyDescent="0.2">
      <c r="B83" s="39">
        <v>44954</v>
      </c>
    </row>
    <row r="84" spans="1:3" x14ac:dyDescent="0.2">
      <c r="A84" s="2" t="s">
        <v>16</v>
      </c>
      <c r="B84" s="5"/>
    </row>
    <row r="85" spans="1:3" x14ac:dyDescent="0.2">
      <c r="A85" s="40"/>
      <c r="B85" s="5"/>
    </row>
    <row r="87" spans="1:3" ht="34" x14ac:dyDescent="0.2">
      <c r="A87" s="14" t="s">
        <v>42</v>
      </c>
      <c r="B87" s="15">
        <v>17949</v>
      </c>
      <c r="C87" s="16" t="s">
        <v>72</v>
      </c>
    </row>
    <row r="88" spans="1:3" ht="34" x14ac:dyDescent="0.2">
      <c r="A88" s="14" t="s">
        <v>44</v>
      </c>
      <c r="B88" s="15">
        <f>-5000-34000</f>
        <v>-39000</v>
      </c>
      <c r="C88" s="16" t="s">
        <v>72</v>
      </c>
    </row>
    <row r="89" spans="1:3" x14ac:dyDescent="0.2">
      <c r="A89" t="s">
        <v>45</v>
      </c>
      <c r="B89" s="30"/>
      <c r="C89" s="16"/>
    </row>
    <row r="90" spans="1:3" x14ac:dyDescent="0.2">
      <c r="A90" s="2" t="s">
        <v>46</v>
      </c>
      <c r="B90" s="41">
        <f>SUM(B87:B89)</f>
        <v>-21051</v>
      </c>
    </row>
    <row r="93" spans="1:3" x14ac:dyDescent="0.2">
      <c r="A93" s="42" t="s">
        <v>47</v>
      </c>
    </row>
    <row r="97" spans="5:9" x14ac:dyDescent="0.2">
      <c r="E97" s="16"/>
      <c r="F97" s="16"/>
      <c r="G97" s="16"/>
      <c r="H97" s="16"/>
      <c r="I97" s="16"/>
    </row>
  </sheetData>
  <sheetProtection algorithmName="SHA-512" hashValue="Zf+fJv23gJBo9e3Io9D5V5p+tf6U1VPh5ivn+CJhdPcBIX8zjqxz8n1Q/suxsCSxyj/UZTM1Ofx6Env6fAp/yA==" saltValue="vl4m++EUk2G61fIFzhhluw==" spinCount="100000" sheet="1" objects="1" scenarios="1"/>
  <pageMargins left="0.7" right="0.7" top="0.75" bottom="0.75" header="0.3" footer="0.3"/>
  <pageSetup paperSize="9" scale="44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4A9E1-00B4-4544-9234-DD1EA1B12F42}">
  <sheetPr>
    <pageSetUpPr fitToPage="1"/>
  </sheetPr>
  <dimension ref="A1:J10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81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45218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82</v>
      </c>
      <c r="B12" s="15">
        <v>57600</v>
      </c>
      <c r="C12" s="15"/>
      <c r="D12" s="16" t="s">
        <v>101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83</v>
      </c>
      <c r="B14" s="15">
        <v>53400</v>
      </c>
      <c r="C14" s="15"/>
      <c r="D14" s="16" t="s">
        <v>101</v>
      </c>
    </row>
    <row r="15" spans="1:4" x14ac:dyDescent="0.2">
      <c r="A15" s="14"/>
      <c r="B15" s="15"/>
      <c r="C15" s="15"/>
      <c r="D15" s="16"/>
    </row>
    <row r="16" spans="1:4" ht="17" x14ac:dyDescent="0.2">
      <c r="A16" s="14" t="s">
        <v>84</v>
      </c>
      <c r="B16" s="46">
        <v>600</v>
      </c>
      <c r="C16" s="15"/>
      <c r="D16" s="16" t="s">
        <v>101</v>
      </c>
    </row>
    <row r="17" spans="1:4" x14ac:dyDescent="0.2">
      <c r="A17" s="14"/>
      <c r="B17" s="15"/>
      <c r="C17" s="15"/>
      <c r="D17" s="16"/>
    </row>
    <row r="18" spans="1:4" x14ac:dyDescent="0.2">
      <c r="A18" s="1" t="s">
        <v>85</v>
      </c>
      <c r="B18" s="15">
        <f>SUM(B12:B16)</f>
        <v>111600</v>
      </c>
      <c r="C18" s="15"/>
      <c r="D18" s="16"/>
    </row>
    <row r="19" spans="1:4" x14ac:dyDescent="0.2">
      <c r="A19" s="1"/>
      <c r="B19" s="15"/>
      <c r="C19" s="15"/>
      <c r="D19" s="16"/>
    </row>
    <row r="20" spans="1:4" ht="17" x14ac:dyDescent="0.2">
      <c r="A20" s="1" t="s">
        <v>86</v>
      </c>
      <c r="B20" s="46">
        <v>3700</v>
      </c>
      <c r="C20" s="15"/>
      <c r="D20" s="16" t="s">
        <v>101</v>
      </c>
    </row>
    <row r="21" spans="1:4" x14ac:dyDescent="0.2">
      <c r="A21" s="1"/>
      <c r="B21" s="15"/>
      <c r="C21" s="15"/>
      <c r="D21" s="16"/>
    </row>
    <row r="22" spans="1:4" x14ac:dyDescent="0.2">
      <c r="A22" s="1" t="s">
        <v>87</v>
      </c>
      <c r="B22" s="15">
        <f>B18+B20</f>
        <v>115300</v>
      </c>
      <c r="C22" s="15"/>
      <c r="D22" s="16"/>
    </row>
    <row r="23" spans="1:4" x14ac:dyDescent="0.2">
      <c r="A23" s="1"/>
      <c r="B23" s="15"/>
      <c r="C23" s="15"/>
      <c r="D23" s="16"/>
    </row>
    <row r="24" spans="1:4" x14ac:dyDescent="0.2">
      <c r="A24" s="14"/>
      <c r="B24" s="15"/>
      <c r="C24" s="15"/>
      <c r="D24" s="16"/>
    </row>
    <row r="25" spans="1:4" x14ac:dyDescent="0.2">
      <c r="A25" s="1" t="s">
        <v>10</v>
      </c>
      <c r="B25" s="15"/>
      <c r="C25" s="15"/>
      <c r="D25" s="16"/>
    </row>
    <row r="26" spans="1:4" ht="17" x14ac:dyDescent="0.2">
      <c r="A26" s="17">
        <v>0.97</v>
      </c>
      <c r="B26" s="15"/>
      <c r="C26" s="15"/>
      <c r="D26" s="16" t="s">
        <v>88</v>
      </c>
    </row>
    <row r="27" spans="1:4" x14ac:dyDescent="0.2">
      <c r="A27" s="14"/>
      <c r="B27" s="15"/>
      <c r="C27" s="15"/>
      <c r="D27" s="16"/>
    </row>
    <row r="28" spans="1:4" x14ac:dyDescent="0.2">
      <c r="A28" s="19" t="s">
        <v>12</v>
      </c>
      <c r="B28" s="15"/>
      <c r="C28" s="15"/>
      <c r="D28" s="16"/>
    </row>
    <row r="29" spans="1:4" x14ac:dyDescent="0.2">
      <c r="A29" s="14"/>
      <c r="B29" s="15"/>
      <c r="C29" s="15"/>
      <c r="D29" s="16"/>
    </row>
    <row r="30" spans="1:4" ht="34" x14ac:dyDescent="0.2">
      <c r="A30" s="14" t="s">
        <v>89</v>
      </c>
      <c r="B30" s="15">
        <f>-B101</f>
        <v>38722</v>
      </c>
      <c r="C30" s="15"/>
      <c r="D30" s="16" t="s">
        <v>90</v>
      </c>
    </row>
    <row r="31" spans="1:4" x14ac:dyDescent="0.2">
      <c r="A31" s="14"/>
      <c r="B31" s="15"/>
      <c r="C31" s="15"/>
      <c r="D31" s="16"/>
    </row>
    <row r="32" spans="1:4" x14ac:dyDescent="0.2">
      <c r="A32" s="4"/>
      <c r="B32" s="10"/>
      <c r="C32" s="10"/>
    </row>
    <row r="33" spans="1:4" x14ac:dyDescent="0.2">
      <c r="A33" s="20" t="s">
        <v>13</v>
      </c>
      <c r="B33" s="21">
        <f>B22-B101</f>
        <v>154022</v>
      </c>
      <c r="C33" s="21"/>
      <c r="D33" s="22"/>
    </row>
    <row r="34" spans="1:4" x14ac:dyDescent="0.2">
      <c r="A34" s="2"/>
    </row>
    <row r="35" spans="1:4" x14ac:dyDescent="0.2">
      <c r="A35" s="2"/>
    </row>
    <row r="36" spans="1:4" x14ac:dyDescent="0.2">
      <c r="A36" s="7" t="s">
        <v>14</v>
      </c>
      <c r="B36" s="7"/>
      <c r="C36" s="7"/>
      <c r="D36" s="23"/>
    </row>
    <row r="37" spans="1:4" ht="17" thickBot="1" x14ac:dyDescent="0.25">
      <c r="B37" s="3"/>
      <c r="C37" s="3"/>
      <c r="D37" s="24"/>
    </row>
    <row r="38" spans="1:4" x14ac:dyDescent="0.2">
      <c r="A38" s="2" t="s">
        <v>15</v>
      </c>
      <c r="B38" s="47">
        <v>45073</v>
      </c>
      <c r="C38" s="48">
        <v>44709</v>
      </c>
      <c r="D38" s="25"/>
    </row>
    <row r="39" spans="1:4" x14ac:dyDescent="0.2">
      <c r="A39" s="13"/>
      <c r="B39" s="49"/>
      <c r="C39" s="26"/>
      <c r="D39" s="25"/>
    </row>
    <row r="40" spans="1:4" x14ac:dyDescent="0.2">
      <c r="A40" s="2" t="s">
        <v>16</v>
      </c>
      <c r="B40" s="50"/>
      <c r="C40" s="25"/>
      <c r="D40" s="25"/>
    </row>
    <row r="41" spans="1:4" x14ac:dyDescent="0.2">
      <c r="A41" s="27"/>
      <c r="B41" s="50"/>
      <c r="C41" s="25"/>
      <c r="D41" s="27"/>
    </row>
    <row r="42" spans="1:4" x14ac:dyDescent="0.2">
      <c r="A42" s="13"/>
      <c r="B42" s="50"/>
      <c r="C42" s="25"/>
      <c r="D42" s="25"/>
    </row>
    <row r="43" spans="1:4" ht="34" x14ac:dyDescent="0.2">
      <c r="A43" s="14" t="s">
        <v>17</v>
      </c>
      <c r="B43" s="51">
        <v>281360</v>
      </c>
      <c r="C43" s="28">
        <v>244695</v>
      </c>
      <c r="D43" s="16" t="s">
        <v>90</v>
      </c>
    </row>
    <row r="44" spans="1:4" x14ac:dyDescent="0.2">
      <c r="A44" s="14" t="s">
        <v>19</v>
      </c>
      <c r="B44" s="51"/>
      <c r="C44" s="28"/>
      <c r="D44" s="16"/>
    </row>
    <row r="45" spans="1:4" ht="34" x14ac:dyDescent="0.2">
      <c r="A45" s="1" t="s">
        <v>20</v>
      </c>
      <c r="B45" s="51">
        <v>24091</v>
      </c>
      <c r="C45" s="28">
        <v>17788</v>
      </c>
      <c r="D45" s="16" t="s">
        <v>90</v>
      </c>
    </row>
    <row r="46" spans="1:4" x14ac:dyDescent="0.2">
      <c r="A46" s="14"/>
      <c r="B46" s="51"/>
      <c r="C46" s="28"/>
      <c r="D46" s="11"/>
    </row>
    <row r="47" spans="1:4" x14ac:dyDescent="0.2">
      <c r="A47" s="1" t="s">
        <v>21</v>
      </c>
      <c r="B47" s="51"/>
      <c r="C47" s="28"/>
      <c r="D47" s="11"/>
    </row>
    <row r="48" spans="1:4" x14ac:dyDescent="0.2">
      <c r="A48" s="14"/>
      <c r="B48" s="51"/>
      <c r="C48" s="28"/>
      <c r="D48" s="11"/>
    </row>
    <row r="49" spans="1:4" ht="34" x14ac:dyDescent="0.2">
      <c r="A49" s="14" t="s">
        <v>22</v>
      </c>
      <c r="B49" s="51">
        <v>-16</v>
      </c>
      <c r="C49" s="28">
        <v>-50</v>
      </c>
      <c r="D49" s="16" t="s">
        <v>90</v>
      </c>
    </row>
    <row r="50" spans="1:4" x14ac:dyDescent="0.2">
      <c r="A50" s="14" t="s">
        <v>23</v>
      </c>
      <c r="B50" s="51"/>
      <c r="C50" s="28"/>
      <c r="D50" s="11"/>
    </row>
    <row r="51" spans="1:4" x14ac:dyDescent="0.2">
      <c r="A51" s="14"/>
      <c r="B51" s="51"/>
      <c r="C51" s="28"/>
      <c r="D51" s="11"/>
    </row>
    <row r="52" spans="1:4" x14ac:dyDescent="0.2">
      <c r="A52" s="14" t="s">
        <v>24</v>
      </c>
      <c r="B52" s="51"/>
      <c r="C52" s="28"/>
      <c r="D52" s="11"/>
    </row>
    <row r="53" spans="1:4" x14ac:dyDescent="0.2">
      <c r="A53" s="14" t="s">
        <v>52</v>
      </c>
      <c r="B53" s="51"/>
      <c r="C53" s="28"/>
      <c r="D53" s="16"/>
    </row>
    <row r="54" spans="1:4" ht="34" x14ac:dyDescent="0.2">
      <c r="A54" s="14" t="s">
        <v>26</v>
      </c>
      <c r="B54" s="51">
        <v>1581</v>
      </c>
      <c r="C54" s="28">
        <v>1574</v>
      </c>
      <c r="D54" s="16" t="s">
        <v>90</v>
      </c>
    </row>
    <row r="55" spans="1:4" x14ac:dyDescent="0.2">
      <c r="A55" s="1" t="s">
        <v>91</v>
      </c>
      <c r="B55" s="51"/>
      <c r="C55" s="28"/>
      <c r="D55" s="11"/>
    </row>
    <row r="56" spans="1:4" ht="34" x14ac:dyDescent="0.2">
      <c r="A56" s="43" t="s">
        <v>92</v>
      </c>
      <c r="B56" s="51">
        <v>1953</v>
      </c>
      <c r="C56" s="28">
        <v>1159</v>
      </c>
      <c r="D56" s="16" t="s">
        <v>90</v>
      </c>
    </row>
    <row r="57" spans="1:4" ht="34" x14ac:dyDescent="0.2">
      <c r="A57" s="43" t="s">
        <v>93</v>
      </c>
      <c r="B57" s="51">
        <v>213</v>
      </c>
      <c r="C57" s="28"/>
      <c r="D57" s="16" t="s">
        <v>90</v>
      </c>
    </row>
    <row r="58" spans="1:4" ht="34" x14ac:dyDescent="0.2">
      <c r="A58" s="43" t="s">
        <v>94</v>
      </c>
      <c r="B58" s="51"/>
      <c r="C58" s="28">
        <v>15</v>
      </c>
      <c r="D58" s="16"/>
    </row>
    <row r="59" spans="1:4" ht="34" x14ac:dyDescent="0.2">
      <c r="A59" s="43" t="s">
        <v>95</v>
      </c>
      <c r="B59" s="51"/>
      <c r="C59" s="28">
        <v>138</v>
      </c>
      <c r="D59" s="16"/>
    </row>
    <row r="60" spans="1:4" x14ac:dyDescent="0.2">
      <c r="A60" s="14"/>
      <c r="B60" s="51"/>
      <c r="C60" s="28"/>
      <c r="D60" s="11"/>
    </row>
    <row r="61" spans="1:4" x14ac:dyDescent="0.2">
      <c r="A61" s="14" t="s">
        <v>29</v>
      </c>
      <c r="B61" s="51"/>
      <c r="C61" s="28"/>
      <c r="D61" s="16"/>
    </row>
    <row r="62" spans="1:4" x14ac:dyDescent="0.2">
      <c r="A62" s="14" t="s">
        <v>30</v>
      </c>
      <c r="B62" s="51"/>
      <c r="C62" s="28"/>
      <c r="D62" s="11"/>
    </row>
    <row r="63" spans="1:4" x14ac:dyDescent="0.2">
      <c r="A63" s="14" t="s">
        <v>31</v>
      </c>
      <c r="B63" s="51"/>
      <c r="C63" s="28"/>
      <c r="D63" s="16"/>
    </row>
    <row r="64" spans="1:4" ht="34" x14ac:dyDescent="0.2">
      <c r="A64" s="14" t="s">
        <v>32</v>
      </c>
      <c r="B64" s="51">
        <v>3452</v>
      </c>
      <c r="C64" s="28">
        <v>3703</v>
      </c>
      <c r="D64" s="16" t="s">
        <v>90</v>
      </c>
    </row>
    <row r="65" spans="1:4" x14ac:dyDescent="0.2">
      <c r="A65" s="14"/>
      <c r="B65" s="51"/>
      <c r="C65" s="28"/>
      <c r="D65" s="11"/>
    </row>
    <row r="66" spans="1:4" ht="34" x14ac:dyDescent="0.2">
      <c r="A66" s="14" t="s">
        <v>33</v>
      </c>
      <c r="B66" s="51">
        <v>16788</v>
      </c>
      <c r="C66" s="28">
        <v>19812</v>
      </c>
      <c r="D66" s="16" t="s">
        <v>90</v>
      </c>
    </row>
    <row r="67" spans="1:4" x14ac:dyDescent="0.2">
      <c r="A67" s="14"/>
      <c r="B67" s="51"/>
      <c r="C67" s="28"/>
      <c r="D67" s="16"/>
    </row>
    <row r="68" spans="1:4" ht="34" x14ac:dyDescent="0.2">
      <c r="A68" s="14" t="s">
        <v>96</v>
      </c>
      <c r="B68" s="51">
        <v>84</v>
      </c>
      <c r="C68" s="28">
        <v>1664</v>
      </c>
      <c r="D68" s="16" t="s">
        <v>90</v>
      </c>
    </row>
    <row r="69" spans="1:4" x14ac:dyDescent="0.2">
      <c r="A69" s="14"/>
      <c r="B69" s="51"/>
      <c r="C69" s="28"/>
      <c r="D69" s="11"/>
    </row>
    <row r="70" spans="1:4" x14ac:dyDescent="0.2">
      <c r="A70" s="14" t="s">
        <v>34</v>
      </c>
      <c r="B70" s="51">
        <f>SUM(B49:B68)</f>
        <v>24055</v>
      </c>
      <c r="C70" s="28">
        <f>SUM(C49:C68)</f>
        <v>28015</v>
      </c>
      <c r="D70" s="11"/>
    </row>
    <row r="71" spans="1:4" x14ac:dyDescent="0.2">
      <c r="A71" s="29"/>
      <c r="B71" s="52"/>
      <c r="C71" s="30"/>
      <c r="D71" s="31"/>
    </row>
    <row r="72" spans="1:4" x14ac:dyDescent="0.2">
      <c r="A72" s="32" t="s">
        <v>14</v>
      </c>
      <c r="B72" s="53">
        <f>B45+B70</f>
        <v>48146</v>
      </c>
      <c r="C72" s="33">
        <f>C45+C70</f>
        <v>45803</v>
      </c>
      <c r="D72" s="34"/>
    </row>
    <row r="73" spans="1:4" x14ac:dyDescent="0.2">
      <c r="B73" s="54"/>
      <c r="C73" s="10"/>
      <c r="D73" s="11"/>
    </row>
    <row r="74" spans="1:4" x14ac:dyDescent="0.2">
      <c r="B74" s="55"/>
      <c r="C74" s="3"/>
      <c r="D74" s="10"/>
    </row>
    <row r="75" spans="1:4" x14ac:dyDescent="0.2">
      <c r="A75" s="35" t="s">
        <v>35</v>
      </c>
      <c r="B75" s="56">
        <f>ROUND((B33/B43),1)</f>
        <v>0.5</v>
      </c>
      <c r="C75" s="57">
        <f>ROUND((B33/C43),1)</f>
        <v>0.6</v>
      </c>
      <c r="D75" s="10"/>
    </row>
    <row r="76" spans="1:4" x14ac:dyDescent="0.2">
      <c r="A76" s="35" t="s">
        <v>36</v>
      </c>
      <c r="B76" s="56">
        <f>ROUND((B33/B45),1)</f>
        <v>6.4</v>
      </c>
      <c r="C76" s="57">
        <f>ROUND((B33/C45),1)</f>
        <v>8.6999999999999993</v>
      </c>
      <c r="D76" s="10"/>
    </row>
    <row r="77" spans="1:4" x14ac:dyDescent="0.2">
      <c r="A77" s="35" t="s">
        <v>37</v>
      </c>
      <c r="B77" s="56">
        <f>ROUND((B33/B72),1)</f>
        <v>3.2</v>
      </c>
      <c r="C77" s="57">
        <f>ROUND((B33/C72),1)</f>
        <v>3.4</v>
      </c>
      <c r="D77" s="10"/>
    </row>
    <row r="78" spans="1:4" ht="17" thickBot="1" x14ac:dyDescent="0.25">
      <c r="B78" s="58"/>
    </row>
    <row r="80" spans="1:4" x14ac:dyDescent="0.2">
      <c r="A80" s="7" t="s">
        <v>38</v>
      </c>
      <c r="B80" s="8"/>
      <c r="C80" s="8"/>
      <c r="D80" s="9"/>
    </row>
    <row r="81" spans="1:4" x14ac:dyDescent="0.2">
      <c r="D81" s="10"/>
    </row>
    <row r="82" spans="1:4" x14ac:dyDescent="0.2">
      <c r="A82" s="14" t="s">
        <v>97</v>
      </c>
    </row>
    <row r="83" spans="1:4" x14ac:dyDescent="0.2">
      <c r="A83" t="s">
        <v>98</v>
      </c>
    </row>
    <row r="84" spans="1:4" x14ac:dyDescent="0.2">
      <c r="A84" s="14" t="s">
        <v>99</v>
      </c>
    </row>
    <row r="85" spans="1:4" x14ac:dyDescent="0.2">
      <c r="A85" t="s">
        <v>100</v>
      </c>
      <c r="D85" s="11"/>
    </row>
    <row r="86" spans="1:4" x14ac:dyDescent="0.2">
      <c r="D86" s="11"/>
    </row>
    <row r="87" spans="1:4" x14ac:dyDescent="0.2">
      <c r="A87" s="37"/>
      <c r="B87" s="37"/>
      <c r="C87" s="37"/>
      <c r="D87" s="9"/>
    </row>
    <row r="88" spans="1:4" x14ac:dyDescent="0.2">
      <c r="D88" s="38"/>
    </row>
    <row r="89" spans="1:4" x14ac:dyDescent="0.2">
      <c r="D89" s="38"/>
    </row>
    <row r="90" spans="1:4" x14ac:dyDescent="0.2">
      <c r="B90" s="3" t="s">
        <v>3</v>
      </c>
      <c r="C90" s="3"/>
    </row>
    <row r="91" spans="1:4" x14ac:dyDescent="0.2">
      <c r="B91" s="3"/>
      <c r="C91" s="3"/>
    </row>
    <row r="92" spans="1:4" x14ac:dyDescent="0.2">
      <c r="B92" s="5" t="s">
        <v>5</v>
      </c>
      <c r="C92" s="5"/>
    </row>
    <row r="93" spans="1:4" x14ac:dyDescent="0.2">
      <c r="B93" s="5"/>
      <c r="C93" s="5"/>
    </row>
    <row r="94" spans="1:4" x14ac:dyDescent="0.2">
      <c r="B94" s="39">
        <v>45073</v>
      </c>
      <c r="C94" s="39"/>
    </row>
    <row r="95" spans="1:4" x14ac:dyDescent="0.2">
      <c r="A95" s="2" t="s">
        <v>16</v>
      </c>
      <c r="B95" s="5"/>
      <c r="C95" s="5"/>
    </row>
    <row r="96" spans="1:4" x14ac:dyDescent="0.2">
      <c r="A96" s="40"/>
      <c r="B96" s="5"/>
      <c r="C96" s="5"/>
    </row>
    <row r="98" spans="1:10" ht="34" x14ac:dyDescent="0.2">
      <c r="A98" s="14" t="s">
        <v>42</v>
      </c>
      <c r="B98" s="15">
        <v>16767</v>
      </c>
      <c r="C98" s="15"/>
      <c r="D98" s="16" t="s">
        <v>90</v>
      </c>
    </row>
    <row r="99" spans="1:10" ht="34" x14ac:dyDescent="0.2">
      <c r="A99" s="14" t="s">
        <v>44</v>
      </c>
      <c r="B99" s="15">
        <v>-78</v>
      </c>
      <c r="C99" s="15"/>
      <c r="D99" s="16" t="s">
        <v>90</v>
      </c>
    </row>
    <row r="100" spans="1:10" ht="34" x14ac:dyDescent="0.2">
      <c r="A100" s="14" t="s">
        <v>45</v>
      </c>
      <c r="B100" s="46">
        <f>-20724-34687</f>
        <v>-55411</v>
      </c>
      <c r="C100" s="59"/>
      <c r="D100" s="16" t="s">
        <v>90</v>
      </c>
    </row>
    <row r="101" spans="1:10" x14ac:dyDescent="0.2">
      <c r="A101" s="2" t="s">
        <v>46</v>
      </c>
      <c r="B101" s="41">
        <f>SUM(B98:B100)</f>
        <v>-38722</v>
      </c>
      <c r="C101" s="41"/>
    </row>
    <row r="104" spans="1:10" x14ac:dyDescent="0.2">
      <c r="A104" s="42" t="s">
        <v>47</v>
      </c>
    </row>
    <row r="108" spans="1:10" x14ac:dyDescent="0.2">
      <c r="F108" s="16"/>
      <c r="G108" s="16"/>
      <c r="H108" s="16"/>
      <c r="I108" s="16"/>
      <c r="J108" s="16"/>
    </row>
  </sheetData>
  <sheetProtection algorithmName="SHA-512" hashValue="vglhXSF9kOCXzokV/O/t2KpnSHv8N20kZ/pYfxxrPk8iFkLwOPPdIZG3j3fUBv4CyRHctHj7UK2nK08W2pDWUQ==" saltValue="2/DMzh6vFDN9AA/PVh0uqA==" spinCount="100000" sheet="1" objects="1" scenarios="1"/>
  <pageMargins left="0.7" right="0.7" top="0.75" bottom="0.75" header="0.3" footer="0.3"/>
  <pageSetup paperSize="9" scale="40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2C96D-8CD2-EF4E-B9AD-6EAAAEFBCE6D}">
  <sheetPr>
    <pageSetUpPr fitToPage="1"/>
  </sheetPr>
  <dimension ref="A1:J96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102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103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45289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8</v>
      </c>
      <c r="B12" s="15">
        <f>207000</f>
        <v>207000</v>
      </c>
      <c r="C12" s="15"/>
      <c r="D12" s="16" t="s">
        <v>115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hidden="1" x14ac:dyDescent="0.2">
      <c r="A15" s="19" t="s">
        <v>12</v>
      </c>
      <c r="B15" s="15"/>
      <c r="C15" s="15"/>
      <c r="D15" s="16"/>
    </row>
    <row r="16" spans="1:4" hidden="1" x14ac:dyDescent="0.2">
      <c r="A16" s="14"/>
      <c r="B16" s="15"/>
      <c r="C16" s="15"/>
      <c r="D16" s="16"/>
    </row>
    <row r="17" spans="1:4" hidden="1" x14ac:dyDescent="0.2">
      <c r="A17" s="14"/>
      <c r="B17" s="15"/>
      <c r="C17" s="15"/>
      <c r="D17" s="16"/>
    </row>
    <row r="18" spans="1:4" hidden="1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20" t="s">
        <v>13</v>
      </c>
      <c r="B20" s="21">
        <f>B12-B93</f>
        <v>207000</v>
      </c>
      <c r="C20" s="21"/>
      <c r="D20" s="22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14</v>
      </c>
      <c r="B23" s="7"/>
      <c r="C23" s="7"/>
      <c r="D23" s="23"/>
    </row>
    <row r="24" spans="1:4" x14ac:dyDescent="0.2">
      <c r="A24" s="2" t="s">
        <v>15</v>
      </c>
      <c r="B24" s="3"/>
      <c r="C24" s="3"/>
      <c r="D24" s="24"/>
    </row>
    <row r="25" spans="1:4" x14ac:dyDescent="0.2">
      <c r="A25" s="12">
        <v>44926</v>
      </c>
      <c r="B25" s="25"/>
      <c r="C25" s="25"/>
      <c r="D25" s="25"/>
    </row>
    <row r="26" spans="1:4" x14ac:dyDescent="0.2">
      <c r="A26" s="13"/>
      <c r="B26" s="26"/>
      <c r="C26" s="26"/>
      <c r="D26" s="25"/>
    </row>
    <row r="27" spans="1:4" x14ac:dyDescent="0.2">
      <c r="A27" s="2" t="s">
        <v>104</v>
      </c>
      <c r="B27" s="25"/>
      <c r="C27" s="25"/>
      <c r="D27" s="25"/>
    </row>
    <row r="28" spans="1:4" x14ac:dyDescent="0.2">
      <c r="A28" s="27">
        <v>0.1618</v>
      </c>
      <c r="B28" s="25"/>
      <c r="C28" s="25"/>
      <c r="D28" s="27" t="s">
        <v>105</v>
      </c>
    </row>
    <row r="29" spans="1:4" x14ac:dyDescent="0.2">
      <c r="A29" s="13"/>
      <c r="B29" s="25"/>
      <c r="C29" s="25"/>
      <c r="D29" s="25"/>
    </row>
    <row r="30" spans="1:4" ht="34" x14ac:dyDescent="0.2">
      <c r="A30" s="14" t="s">
        <v>17</v>
      </c>
      <c r="B30" s="28">
        <f>C30*A28</f>
        <v>1000069.62</v>
      </c>
      <c r="C30" s="28">
        <v>6180900</v>
      </c>
      <c r="D30" s="16" t="s">
        <v>106</v>
      </c>
    </row>
    <row r="31" spans="1:4" x14ac:dyDescent="0.2">
      <c r="A31" s="14" t="s">
        <v>19</v>
      </c>
      <c r="B31" s="60"/>
      <c r="C31" s="60"/>
      <c r="D31" s="16"/>
    </row>
    <row r="32" spans="1:4" x14ac:dyDescent="0.2">
      <c r="A32" s="1" t="s">
        <v>20</v>
      </c>
      <c r="B32" s="60"/>
      <c r="C32" s="60"/>
      <c r="D32" s="16"/>
    </row>
    <row r="33" spans="1:4" x14ac:dyDescent="0.2">
      <c r="A33" s="14"/>
      <c r="B33" s="60"/>
      <c r="C33" s="60"/>
      <c r="D33" s="11"/>
    </row>
    <row r="34" spans="1:4" x14ac:dyDescent="0.2">
      <c r="A34" s="1" t="s">
        <v>21</v>
      </c>
      <c r="B34" s="60"/>
      <c r="C34" s="60"/>
      <c r="D34" s="11"/>
    </row>
    <row r="35" spans="1:4" x14ac:dyDescent="0.2">
      <c r="A35" s="14"/>
      <c r="B35" s="60"/>
      <c r="C35" s="60"/>
      <c r="D35" s="11"/>
    </row>
    <row r="36" spans="1:4" x14ac:dyDescent="0.2">
      <c r="A36" s="14" t="s">
        <v>22</v>
      </c>
      <c r="B36" s="60"/>
      <c r="C36" s="60"/>
      <c r="D36" s="16"/>
    </row>
    <row r="37" spans="1:4" x14ac:dyDescent="0.2">
      <c r="A37" s="14" t="s">
        <v>23</v>
      </c>
      <c r="B37" s="60"/>
      <c r="C37" s="60"/>
      <c r="D37" s="11"/>
    </row>
    <row r="38" spans="1:4" x14ac:dyDescent="0.2">
      <c r="A38" s="14"/>
      <c r="B38" s="60"/>
      <c r="C38" s="60"/>
      <c r="D38" s="11"/>
    </row>
    <row r="39" spans="1:4" x14ac:dyDescent="0.2">
      <c r="A39" s="14" t="s">
        <v>107</v>
      </c>
      <c r="B39" s="60"/>
      <c r="C39" s="60"/>
      <c r="D39" s="11"/>
    </row>
    <row r="40" spans="1:4" x14ac:dyDescent="0.2">
      <c r="A40" s="14" t="s">
        <v>108</v>
      </c>
      <c r="B40" s="60"/>
      <c r="C40" s="60"/>
      <c r="D40" s="11"/>
    </row>
    <row r="41" spans="1:4" x14ac:dyDescent="0.2">
      <c r="A41" s="14" t="s">
        <v>109</v>
      </c>
      <c r="B41" s="60"/>
      <c r="C41" s="60"/>
      <c r="D41" s="11"/>
    </row>
    <row r="42" spans="1:4" x14ac:dyDescent="0.2">
      <c r="A42" s="14" t="s">
        <v>24</v>
      </c>
      <c r="B42" s="60"/>
      <c r="C42" s="60"/>
      <c r="D42" s="11"/>
    </row>
    <row r="43" spans="1:4" x14ac:dyDescent="0.2">
      <c r="A43" s="14" t="s">
        <v>52</v>
      </c>
      <c r="B43" s="60"/>
      <c r="C43" s="60"/>
      <c r="D43" s="16"/>
    </row>
    <row r="44" spans="1:4" x14ac:dyDescent="0.2">
      <c r="A44" s="14" t="s">
        <v>26</v>
      </c>
      <c r="B44" s="60"/>
      <c r="C44" s="60"/>
      <c r="D44" s="11"/>
    </row>
    <row r="45" spans="1:4" x14ac:dyDescent="0.2">
      <c r="A45" s="14" t="s">
        <v>27</v>
      </c>
      <c r="B45" s="60"/>
      <c r="C45" s="60"/>
      <c r="D45" s="11"/>
    </row>
    <row r="46" spans="1:4" x14ac:dyDescent="0.2">
      <c r="A46" s="14"/>
      <c r="B46" s="60"/>
      <c r="C46" s="60"/>
      <c r="D46" s="11"/>
    </row>
    <row r="47" spans="1:4" x14ac:dyDescent="0.2">
      <c r="A47" s="14" t="s">
        <v>29</v>
      </c>
      <c r="B47" s="60"/>
      <c r="C47" s="60"/>
      <c r="D47" s="16"/>
    </row>
    <row r="48" spans="1:4" x14ac:dyDescent="0.2">
      <c r="A48" s="14" t="s">
        <v>30</v>
      </c>
      <c r="B48" s="60"/>
      <c r="C48" s="60"/>
      <c r="D48" s="11"/>
    </row>
    <row r="49" spans="1:4" x14ac:dyDescent="0.2">
      <c r="A49" s="14" t="s">
        <v>31</v>
      </c>
      <c r="B49" s="60"/>
      <c r="C49" s="60"/>
      <c r="D49" s="16"/>
    </row>
    <row r="50" spans="1:4" x14ac:dyDescent="0.2">
      <c r="A50" s="14" t="s">
        <v>32</v>
      </c>
      <c r="B50" s="60"/>
      <c r="C50" s="60"/>
      <c r="D50" s="16"/>
    </row>
    <row r="51" spans="1:4" x14ac:dyDescent="0.2">
      <c r="A51" s="14"/>
      <c r="B51" s="60"/>
      <c r="C51" s="60"/>
      <c r="D51" s="11"/>
    </row>
    <row r="52" spans="1:4" x14ac:dyDescent="0.2">
      <c r="A52" s="14" t="s">
        <v>110</v>
      </c>
      <c r="B52" s="60"/>
      <c r="C52" s="60"/>
      <c r="D52" s="16"/>
    </row>
    <row r="53" spans="1:4" x14ac:dyDescent="0.2">
      <c r="A53" s="14"/>
      <c r="B53" s="60"/>
      <c r="C53" s="60"/>
      <c r="D53" s="11"/>
    </row>
    <row r="54" spans="1:4" x14ac:dyDescent="0.2">
      <c r="A54" s="14" t="s">
        <v>34</v>
      </c>
      <c r="B54" s="60"/>
      <c r="C54" s="60"/>
      <c r="D54" s="11"/>
    </row>
    <row r="55" spans="1:4" x14ac:dyDescent="0.2">
      <c r="A55" s="29"/>
      <c r="B55" s="30"/>
      <c r="C55" s="30"/>
      <c r="D55" s="31"/>
    </row>
    <row r="56" spans="1:4" ht="34" x14ac:dyDescent="0.2">
      <c r="A56" s="32" t="s">
        <v>14</v>
      </c>
      <c r="B56" s="33">
        <f>C56*A28</f>
        <v>58830.48</v>
      </c>
      <c r="C56" s="33">
        <v>363600</v>
      </c>
      <c r="D56" s="61" t="s">
        <v>106</v>
      </c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5" t="s">
        <v>35</v>
      </c>
      <c r="B59" s="36">
        <f>ROUND((B20/B30),1)</f>
        <v>0.2</v>
      </c>
      <c r="C59" s="62"/>
      <c r="D59" s="10"/>
    </row>
    <row r="60" spans="1:4" x14ac:dyDescent="0.2">
      <c r="A60" s="35" t="s">
        <v>36</v>
      </c>
      <c r="B60" s="63" t="s">
        <v>111</v>
      </c>
      <c r="C60" s="62"/>
      <c r="D60" s="10"/>
    </row>
    <row r="61" spans="1:4" x14ac:dyDescent="0.2">
      <c r="A61" s="35" t="s">
        <v>37</v>
      </c>
      <c r="B61" s="36">
        <f>ROUND((B20/B56),1)</f>
        <v>3.5</v>
      </c>
      <c r="C61" s="62"/>
      <c r="D61" s="10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116</v>
      </c>
    </row>
    <row r="67" spans="1:4" x14ac:dyDescent="0.2">
      <c r="A67" s="14" t="s">
        <v>112</v>
      </c>
    </row>
    <row r="68" spans="1:4" x14ac:dyDescent="0.2">
      <c r="A68" t="s">
        <v>113</v>
      </c>
    </row>
    <row r="69" spans="1:4" x14ac:dyDescent="0.2">
      <c r="A69" t="s">
        <v>114</v>
      </c>
      <c r="D69" s="11"/>
    </row>
    <row r="70" spans="1:4" x14ac:dyDescent="0.2">
      <c r="D70" s="11"/>
    </row>
    <row r="71" spans="1:4" x14ac:dyDescent="0.2">
      <c r="A71" s="37"/>
      <c r="B71" s="37"/>
      <c r="C71" s="37"/>
      <c r="D71" s="9"/>
    </row>
    <row r="72" spans="1:4" x14ac:dyDescent="0.2">
      <c r="D72" s="38"/>
    </row>
    <row r="73" spans="1:4" x14ac:dyDescent="0.2">
      <c r="D73" s="38"/>
    </row>
    <row r="74" spans="1:4" hidden="1" x14ac:dyDescent="0.2">
      <c r="B74" s="3" t="s">
        <v>3</v>
      </c>
      <c r="C74" s="3"/>
    </row>
    <row r="75" spans="1:4" hidden="1" x14ac:dyDescent="0.2">
      <c r="B75" s="3"/>
      <c r="C75" s="3"/>
    </row>
    <row r="76" spans="1:4" hidden="1" x14ac:dyDescent="0.2">
      <c r="B76" s="5" t="s">
        <v>5</v>
      </c>
      <c r="C76" s="5"/>
    </row>
    <row r="77" spans="1:4" hidden="1" x14ac:dyDescent="0.2">
      <c r="B77" s="5"/>
      <c r="C77" s="5"/>
    </row>
    <row r="78" spans="1:4" hidden="1" x14ac:dyDescent="0.2">
      <c r="B78" s="39" t="s">
        <v>41</v>
      </c>
      <c r="C78" s="39"/>
    </row>
    <row r="79" spans="1:4" hidden="1" x14ac:dyDescent="0.2">
      <c r="A79" s="2" t="s">
        <v>16</v>
      </c>
      <c r="B79" s="5"/>
      <c r="C79" s="5"/>
    </row>
    <row r="80" spans="1:4" hidden="1" x14ac:dyDescent="0.2">
      <c r="A80" s="40"/>
      <c r="B80" s="5"/>
      <c r="C80" s="5"/>
    </row>
    <row r="81" spans="1:10" hidden="1" x14ac:dyDescent="0.2"/>
    <row r="82" spans="1:10" ht="17" hidden="1" x14ac:dyDescent="0.2">
      <c r="A82" s="14" t="s">
        <v>42</v>
      </c>
      <c r="B82" s="15">
        <v>0</v>
      </c>
      <c r="C82" s="15"/>
      <c r="D82" s="16" t="s">
        <v>43</v>
      </c>
    </row>
    <row r="83" spans="1:10" hidden="1" x14ac:dyDescent="0.2">
      <c r="A83" s="14" t="s">
        <v>44</v>
      </c>
      <c r="B83" s="15"/>
      <c r="C83" s="15"/>
      <c r="D83" s="16"/>
    </row>
    <row r="84" spans="1:10" hidden="1" x14ac:dyDescent="0.2">
      <c r="A84" t="s">
        <v>45</v>
      </c>
      <c r="B84" s="30"/>
      <c r="C84" s="59"/>
      <c r="D84" s="16"/>
    </row>
    <row r="85" spans="1:10" hidden="1" x14ac:dyDescent="0.2">
      <c r="A85" s="2" t="s">
        <v>46</v>
      </c>
      <c r="B85" s="41">
        <f>SUM(B82:B84)</f>
        <v>0</v>
      </c>
      <c r="C85" s="41"/>
    </row>
    <row r="88" spans="1:10" x14ac:dyDescent="0.2">
      <c r="A88" s="42" t="s">
        <v>47</v>
      </c>
    </row>
    <row r="92" spans="1:10" x14ac:dyDescent="0.2">
      <c r="F92" s="16"/>
      <c r="G92" s="16"/>
      <c r="H92" s="16"/>
      <c r="I92" s="16"/>
      <c r="J92" s="16"/>
    </row>
    <row r="95" spans="1:10" x14ac:dyDescent="0.2">
      <c r="B95" s="64"/>
      <c r="C95" s="64"/>
    </row>
    <row r="96" spans="1:10" x14ac:dyDescent="0.2">
      <c r="B96" s="64"/>
      <c r="C96" s="64"/>
    </row>
  </sheetData>
  <sheetProtection algorithmName="SHA-512" hashValue="s0cpcjppx/zo4orHO/wd/3FyST0pXvwGH5NYlqtdrxhTR0PIErfxvBofEf8lETBcVNYNRga2dFz1yG3Gsjnbdw==" saltValue="KW6DSieH4bbjzpY9++wCL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Sealskinz Holdings 010123</vt:lpstr>
      <vt:lpstr>Capital Cash 060723</vt:lpstr>
      <vt:lpstr>Scotfresh Group 061023</vt:lpstr>
      <vt:lpstr>Reiss 151023</vt:lpstr>
      <vt:lpstr>Fulham Parent 191023</vt:lpstr>
      <vt:lpstr>The Body Shop Int 291223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2024-05-09T15:44:02Z</dcterms:created>
  <dcterms:modified xsi:type="dcterms:W3CDTF">2024-05-09T16:15:35Z</dcterms:modified>
</cp:coreProperties>
</file>