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Discretionary/"/>
    </mc:Choice>
  </mc:AlternateContent>
  <xr:revisionPtr revIDLastSave="0" documentId="13_ncr:1_{723AA93A-C94B-F640-9DCE-3A059ECEDD9E}" xr6:coauthVersionLast="47" xr6:coauthVersionMax="47" xr10:uidLastSave="{00000000-0000-0000-0000-000000000000}"/>
  <workbookProtection workbookAlgorithmName="SHA-512" workbookHashValue="yUigHNLaSAreCFG/d+OR6rKHmg2ZatEYqVAX4GDqtpFT20ssSBVk0UHruD2c1/Aj643NfQuS+u7jBHgavNSSnA==" workbookSaltValue="3zgsjcrgoDY7eTQMUDnVYw==" workbookSpinCount="100000" lockStructure="1"/>
  <bookViews>
    <workbookView xWindow="0" yWindow="0" windowWidth="28800" windowHeight="18000" xr2:uid="{1BC06AE6-8E6C-BE43-BB1D-21C7112AB464}"/>
  </bookViews>
  <sheets>
    <sheet name="Jardine Motors Group 150323" sheetId="1" r:id="rId1"/>
    <sheet name="Rowes Garage 011123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2" i="2" l="1"/>
  <c r="B40" i="2"/>
  <c r="B51" i="2" s="1"/>
  <c r="B53" i="2" s="1"/>
  <c r="B20" i="2"/>
  <c r="B58" i="2" s="1"/>
  <c r="B56" i="2" l="1"/>
  <c r="B57" i="2"/>
  <c r="B22" i="1" l="1"/>
  <c r="B84" i="1"/>
  <c r="B82" i="1"/>
  <c r="B53" i="1"/>
  <c r="B55" i="1" s="1"/>
  <c r="B14" i="1"/>
  <c r="B58" i="1" l="1"/>
  <c r="B60" i="1"/>
  <c r="B59" i="1"/>
  <c r="B19" i="1"/>
</calcChain>
</file>

<file path=xl/sharedStrings.xml><?xml version="1.0" encoding="utf-8"?>
<sst xmlns="http://schemas.openxmlformats.org/spreadsheetml/2006/main" count="117" uniqueCount="65">
  <si>
    <t>Target Company</t>
  </si>
  <si>
    <t>Jardine Motors Group UK Limited</t>
  </si>
  <si>
    <t>Currency</t>
  </si>
  <si>
    <t>GBP</t>
  </si>
  <si>
    <t>USD</t>
  </si>
  <si>
    <t>Display</t>
  </si>
  <si>
    <t>000s</t>
  </si>
  <si>
    <t>Enterprise Value</t>
  </si>
  <si>
    <t>Date Completed:</t>
  </si>
  <si>
    <t>USD/GBP Exchange Rate:</t>
  </si>
  <si>
    <t>Source: www.oanda.com</t>
  </si>
  <si>
    <t>Consideration (GBP)</t>
  </si>
  <si>
    <t>Source: Jardine Matheson Holdings Limited press release dated 28/07/2023</t>
  </si>
  <si>
    <t>Adjustments:</t>
  </si>
  <si>
    <t>Net debt - as at 31/12/2022</t>
  </si>
  <si>
    <t>Source: Jardine Motors Group UK Limited consolidated financial statements for the year ended 31/12/2022; see below</t>
  </si>
  <si>
    <t>EV</t>
  </si>
  <si>
    <t>Normalised EBITDA</t>
  </si>
  <si>
    <t>Reporting Date:</t>
  </si>
  <si>
    <t>Revenue</t>
  </si>
  <si>
    <t>Source: Jardine Motors Group UK Limited consolidated financial statements for the year ended 31/12/2022; continuing operations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</si>
  <si>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</si>
  <si>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</si>
  <si>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</si>
  <si>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</si>
  <si>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</si>
  <si>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</si>
  <si>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</si>
  <si>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</si>
  <si>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</si>
  <si>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</si>
  <si>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Source: Jardine Motors Group UK Limited consolidated financial statements for the year ended 31/12/2022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</si>
  <si>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</si>
  <si>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</si>
  <si>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</si>
  <si>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</si>
  <si>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</si>
  <si>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</si>
  <si>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</si>
  <si>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</si>
  <si>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</si>
  <si>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Jardine Motors Group UK Limited consolidated financial statements for the year ended 31/12/2022</t>
  </si>
  <si>
    <t>Lithia &amp; Driveway (LAD) press release dated 16/03/2023</t>
  </si>
  <si>
    <t>Jardine Motors Group UK Limited PSC02 notice dated 27/03/2023</t>
  </si>
  <si>
    <t>Jardine Matheson Holdings Limited press release dated 28/07/2023</t>
  </si>
  <si>
    <t>Cash and Cash Equivalents</t>
  </si>
  <si>
    <t>Debt</t>
  </si>
  <si>
    <t>Lease Liabilities</t>
  </si>
  <si>
    <t>Net debt</t>
  </si>
  <si>
    <t>© 2024 Business Valuation Benchmarks Ltd</t>
  </si>
  <si>
    <t>Rowes Garage Limited</t>
  </si>
  <si>
    <t>Source: Vertu Motors plc press release dated 01/11/2023; net of cash acquired</t>
  </si>
  <si>
    <t>Freehold property acquired</t>
  </si>
  <si>
    <t>Source: Vertu Motors plc press release dated 01/11/2023; "The consideration includes freehold properties with a value of £3.6m"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</si>
  <si>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</si>
  <si>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Source: Rowes Garage Limited consolidated financial statements for the year ended 31/12/2022</t>
  </si>
  <si>
    <t>Property lease expense</t>
  </si>
  <si>
    <t>Source: Vertu Motors plc press release dated 01/11/2023; Savills UK Commercial Market in Minutes December 2022; notional cost to capture expense; Retail Warehouse (open A1) average prime yield of 5.75% at Oct and Nov 2022. Freehold property valued at £3.6 million - see adjustment above</t>
  </si>
  <si>
    <t>Rowes Garage Limited consolidated financial statements for the year ended 31/12/2022</t>
  </si>
  <si>
    <t>Vertu Motors plc press release dated 01/11/2023</t>
  </si>
  <si>
    <t>Rowes Garage Limited PSC02 notice dated 07/11/2023</t>
  </si>
  <si>
    <t>Savills UK Commercial Market in Minutes December 2022</t>
  </si>
  <si>
    <t>00/00/2000</t>
  </si>
  <si>
    <t>Cash and cash Equivalents</t>
  </si>
  <si>
    <t>Source: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</si>
</sst>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0000_);[Red]\(#,##0.00000\)"/>
    <numFmt numFmtId="167" formatCode="#,##0.0;[Red]\-#,##0.0"/>
    <numFmt numFmtId="168" formatCode="#,##0.00000;[Red]\-#,##0.00000"/>
    <numFmt numFmtId="169" formatCode="0.0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66" fontId="0" fillId="0" borderId="0" xfId="1" applyNumberFormat="1" applyFont="1" applyAlignment="1">
      <alignment horizontal="left" vertical="top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7" fontId="2" fillId="2" borderId="4" xfId="1" applyNumberFormat="1" applyFont="1" applyFill="1" applyBorder="1"/>
    <xf numFmtId="167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9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4F10E-611A-3142-B918-C0CA80D8E9FD}">
  <sheetPr>
    <pageSetUpPr fitToPage="1"/>
  </sheetPr>
  <dimension ref="A1:J91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45000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0.82221</v>
      </c>
      <c r="B12" s="10"/>
      <c r="C12" s="10"/>
      <c r="D12" s="11" t="s">
        <v>10</v>
      </c>
    </row>
    <row r="13" spans="1:4" x14ac:dyDescent="0.2">
      <c r="A13" s="14"/>
      <c r="B13" s="10"/>
      <c r="C13" s="10"/>
      <c r="D13" s="11"/>
    </row>
    <row r="14" spans="1:4" ht="17" x14ac:dyDescent="0.2">
      <c r="A14" s="15" t="s">
        <v>11</v>
      </c>
      <c r="B14" s="16">
        <f>C14*A12</f>
        <v>330528.42</v>
      </c>
      <c r="C14" s="16">
        <v>402000</v>
      </c>
      <c r="D14" s="17" t="s">
        <v>12</v>
      </c>
    </row>
    <row r="15" spans="1:4" x14ac:dyDescent="0.2">
      <c r="A15" s="15"/>
      <c r="B15" s="16"/>
      <c r="C15" s="16"/>
      <c r="D15" s="17"/>
    </row>
    <row r="16" spans="1:4" x14ac:dyDescent="0.2">
      <c r="A16" s="15"/>
      <c r="B16" s="16"/>
      <c r="C16" s="16"/>
      <c r="D16" s="17"/>
    </row>
    <row r="17" spans="1:4" x14ac:dyDescent="0.2">
      <c r="A17" s="18" t="s">
        <v>13</v>
      </c>
      <c r="B17" s="16"/>
      <c r="C17" s="16"/>
      <c r="D17" s="17"/>
    </row>
    <row r="18" spans="1:4" x14ac:dyDescent="0.2">
      <c r="A18" s="15"/>
      <c r="B18" s="16"/>
      <c r="C18" s="16"/>
      <c r="D18" s="17"/>
    </row>
    <row r="19" spans="1:4" ht="34" x14ac:dyDescent="0.2">
      <c r="A19" s="15" t="s">
        <v>14</v>
      </c>
      <c r="B19" s="16">
        <f>-B84</f>
        <v>29492</v>
      </c>
      <c r="C19" s="16"/>
      <c r="D19" s="17" t="s">
        <v>15</v>
      </c>
    </row>
    <row r="20" spans="1:4" x14ac:dyDescent="0.2">
      <c r="A20" s="15"/>
      <c r="B20" s="16"/>
      <c r="C20" s="16"/>
      <c r="D20" s="17"/>
    </row>
    <row r="21" spans="1:4" x14ac:dyDescent="0.2">
      <c r="A21" s="4"/>
      <c r="B21" s="10"/>
      <c r="C21" s="10"/>
    </row>
    <row r="22" spans="1:4" x14ac:dyDescent="0.2">
      <c r="A22" s="19" t="s">
        <v>16</v>
      </c>
      <c r="B22" s="20">
        <f>B14-B84</f>
        <v>360020.42</v>
      </c>
      <c r="C22" s="20"/>
      <c r="D22" s="21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17</v>
      </c>
      <c r="B25" s="7"/>
      <c r="C25" s="7"/>
      <c r="D25" s="22"/>
    </row>
    <row r="26" spans="1:4" x14ac:dyDescent="0.2">
      <c r="A26" s="2" t="s">
        <v>18</v>
      </c>
      <c r="B26" s="3"/>
      <c r="C26" s="3"/>
      <c r="D26" s="23"/>
    </row>
    <row r="27" spans="1:4" x14ac:dyDescent="0.2">
      <c r="A27" s="12">
        <v>44926</v>
      </c>
      <c r="B27" s="24"/>
      <c r="C27" s="24"/>
      <c r="D27" s="24"/>
    </row>
    <row r="28" spans="1:4" x14ac:dyDescent="0.2">
      <c r="A28" s="14"/>
      <c r="B28" s="25"/>
      <c r="C28" s="25"/>
      <c r="D28" s="24"/>
    </row>
    <row r="29" spans="1:4" x14ac:dyDescent="0.2">
      <c r="A29" s="2" t="s">
        <v>9</v>
      </c>
      <c r="B29" s="24"/>
      <c r="C29" s="24"/>
      <c r="D29" s="24"/>
    </row>
    <row r="30" spans="1:4" x14ac:dyDescent="0.2">
      <c r="A30" s="26"/>
      <c r="B30" s="24"/>
      <c r="C30" s="24"/>
      <c r="D30" s="26"/>
    </row>
    <row r="31" spans="1:4" x14ac:dyDescent="0.2">
      <c r="A31" s="14"/>
      <c r="B31" s="24"/>
      <c r="C31" s="24"/>
      <c r="D31" s="24"/>
    </row>
    <row r="32" spans="1:4" ht="34" x14ac:dyDescent="0.2">
      <c r="A32" s="15" t="s">
        <v>19</v>
      </c>
      <c r="B32" s="27">
        <v>1639202</v>
      </c>
      <c r="C32" s="27"/>
      <c r="D32" s="17" t="s">
        <v>20</v>
      </c>
    </row>
    <row r="33" spans="1:4" x14ac:dyDescent="0.2">
      <c r="A33" s="15" t="s">
        <v>21</v>
      </c>
      <c r="B33" s="27"/>
      <c r="C33" s="27"/>
      <c r="D33" s="17"/>
    </row>
    <row r="34" spans="1:4" ht="34" x14ac:dyDescent="0.2">
      <c r="A34" s="1" t="s">
        <v>22</v>
      </c>
      <c r="B34" s="27">
        <v>36231</v>
      </c>
      <c r="C34" s="27"/>
      <c r="D34" s="17" t="s">
        <v>20</v>
      </c>
    </row>
    <row r="35" spans="1:4" x14ac:dyDescent="0.2">
      <c r="A35" s="15"/>
      <c r="B35" s="27"/>
      <c r="C35" s="27"/>
      <c r="D35" s="11"/>
    </row>
    <row r="36" spans="1:4" x14ac:dyDescent="0.2">
      <c r="A36" s="1" t="s">
        <v>23</v>
      </c>
      <c r="B36" s="27"/>
      <c r="C36" s="27"/>
      <c r="D36" s="11"/>
    </row>
    <row r="37" spans="1:4" x14ac:dyDescent="0.2">
      <c r="A37" s="15"/>
      <c r="B37" s="27"/>
      <c r="C37" s="27"/>
      <c r="D37" s="11"/>
    </row>
    <row r="38" spans="1:4" x14ac:dyDescent="0.2">
      <c r="A38" s="15" t="s">
        <v>24</v>
      </c>
      <c r="B38" s="27"/>
      <c r="C38" s="27"/>
      <c r="D38" s="17"/>
    </row>
    <row r="39" spans="1:4" x14ac:dyDescent="0.2">
      <c r="A39" s="15" t="s">
        <v>25</v>
      </c>
      <c r="B39" s="27"/>
      <c r="C39" s="27"/>
      <c r="D39" s="11"/>
    </row>
    <row r="40" spans="1:4" x14ac:dyDescent="0.2">
      <c r="A40" s="15"/>
      <c r="B40" s="27"/>
      <c r="C40" s="27"/>
      <c r="D40" s="11"/>
    </row>
    <row r="41" spans="1:4" x14ac:dyDescent="0.2">
      <c r="A41" s="15" t="s">
        <v>26</v>
      </c>
      <c r="B41" s="27"/>
      <c r="C41" s="27"/>
      <c r="D41" s="11"/>
    </row>
    <row r="42" spans="1:4" x14ac:dyDescent="0.2">
      <c r="A42" s="15" t="s">
        <v>27</v>
      </c>
      <c r="B42" s="27"/>
      <c r="C42" s="27"/>
      <c r="D42" s="17"/>
    </row>
    <row r="43" spans="1:4" x14ac:dyDescent="0.2">
      <c r="A43" s="15" t="s">
        <v>28</v>
      </c>
      <c r="B43" s="27"/>
      <c r="C43" s="27"/>
      <c r="D43" s="11"/>
    </row>
    <row r="44" spans="1:4" x14ac:dyDescent="0.2">
      <c r="A44" s="15" t="s">
        <v>29</v>
      </c>
      <c r="B44" s="27"/>
      <c r="C44" s="27"/>
      <c r="D44" s="11"/>
    </row>
    <row r="45" spans="1:4" x14ac:dyDescent="0.2">
      <c r="A45" s="15"/>
      <c r="B45" s="27"/>
      <c r="C45" s="27"/>
      <c r="D45" s="11"/>
    </row>
    <row r="46" spans="1:4" ht="34" x14ac:dyDescent="0.2">
      <c r="A46" s="15" t="s">
        <v>30</v>
      </c>
      <c r="B46" s="27">
        <v>2527</v>
      </c>
      <c r="C46" s="27"/>
      <c r="D46" s="17" t="s">
        <v>31</v>
      </c>
    </row>
    <row r="47" spans="1:4" x14ac:dyDescent="0.2">
      <c r="A47" s="15" t="s">
        <v>32</v>
      </c>
      <c r="B47" s="27"/>
      <c r="C47" s="27"/>
      <c r="D47" s="11"/>
    </row>
    <row r="48" spans="1:4" x14ac:dyDescent="0.2">
      <c r="A48" s="15" t="s">
        <v>33</v>
      </c>
      <c r="B48" s="27"/>
      <c r="C48" s="27"/>
      <c r="D48" s="17"/>
    </row>
    <row r="49" spans="1:4" x14ac:dyDescent="0.2">
      <c r="A49" s="15" t="s">
        <v>34</v>
      </c>
      <c r="B49" s="27"/>
      <c r="C49" s="27"/>
      <c r="D49" s="17"/>
    </row>
    <row r="50" spans="1:4" x14ac:dyDescent="0.2">
      <c r="A50" s="15"/>
      <c r="B50" s="27"/>
      <c r="C50" s="27"/>
      <c r="D50" s="11"/>
    </row>
    <row r="51" spans="1:4" ht="34" x14ac:dyDescent="0.2">
      <c r="A51" s="15" t="s">
        <v>35</v>
      </c>
      <c r="B51" s="27">
        <v>9292</v>
      </c>
      <c r="C51" s="27"/>
      <c r="D51" s="17" t="s">
        <v>31</v>
      </c>
    </row>
    <row r="52" spans="1:4" x14ac:dyDescent="0.2">
      <c r="A52" s="15"/>
      <c r="B52" s="27"/>
      <c r="C52" s="27"/>
      <c r="D52" s="11"/>
    </row>
    <row r="53" spans="1:4" x14ac:dyDescent="0.2">
      <c r="A53" s="15" t="s">
        <v>36</v>
      </c>
      <c r="B53" s="27">
        <f>SUM(B38:B51)</f>
        <v>11819</v>
      </c>
      <c r="C53" s="27"/>
      <c r="D53" s="11"/>
    </row>
    <row r="54" spans="1:4" x14ac:dyDescent="0.2">
      <c r="A54" s="28"/>
      <c r="B54" s="29"/>
      <c r="C54" s="29"/>
      <c r="D54" s="30"/>
    </row>
    <row r="55" spans="1:4" x14ac:dyDescent="0.2">
      <c r="A55" s="31" t="s">
        <v>17</v>
      </c>
      <c r="B55" s="32">
        <f>B34+B53</f>
        <v>48050</v>
      </c>
      <c r="C55" s="32"/>
      <c r="D55" s="33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4" t="s">
        <v>37</v>
      </c>
      <c r="B58" s="35">
        <f>ROUND((B22/B32),1)</f>
        <v>0.2</v>
      </c>
      <c r="C58" s="36"/>
      <c r="D58" s="10"/>
    </row>
    <row r="59" spans="1:4" x14ac:dyDescent="0.2">
      <c r="A59" s="34" t="s">
        <v>38</v>
      </c>
      <c r="B59" s="35">
        <f>ROUND((B22/B34),1)</f>
        <v>9.9</v>
      </c>
      <c r="C59" s="36"/>
      <c r="D59" s="10"/>
    </row>
    <row r="60" spans="1:4" x14ac:dyDescent="0.2">
      <c r="A60" s="34" t="s">
        <v>39</v>
      </c>
      <c r="B60" s="35">
        <f>ROUND((B22/B55),1)</f>
        <v>7.5</v>
      </c>
      <c r="C60" s="36"/>
      <c r="D60" s="10"/>
    </row>
    <row r="63" spans="1:4" x14ac:dyDescent="0.2">
      <c r="A63" s="7" t="s">
        <v>40</v>
      </c>
      <c r="B63" s="8"/>
      <c r="C63" s="8"/>
      <c r="D63" s="9"/>
    </row>
    <row r="64" spans="1:4" x14ac:dyDescent="0.2">
      <c r="D64" s="10"/>
    </row>
    <row r="65" spans="1:4" x14ac:dyDescent="0.2">
      <c r="A65" s="15" t="s">
        <v>41</v>
      </c>
    </row>
    <row r="66" spans="1:4" x14ac:dyDescent="0.2">
      <c r="A66" s="15" t="s">
        <v>42</v>
      </c>
    </row>
    <row r="67" spans="1:4" x14ac:dyDescent="0.2">
      <c r="A67" s="15" t="s">
        <v>43</v>
      </c>
    </row>
    <row r="68" spans="1:4" x14ac:dyDescent="0.2">
      <c r="A68" t="s">
        <v>44</v>
      </c>
    </row>
    <row r="69" spans="1:4" x14ac:dyDescent="0.2">
      <c r="D69" s="11"/>
    </row>
    <row r="70" spans="1:4" x14ac:dyDescent="0.2">
      <c r="A70" s="37"/>
      <c r="B70" s="37"/>
      <c r="C70" s="37"/>
      <c r="D70" s="9"/>
    </row>
    <row r="71" spans="1:4" x14ac:dyDescent="0.2">
      <c r="D71" s="38"/>
    </row>
    <row r="72" spans="1:4" x14ac:dyDescent="0.2">
      <c r="D72" s="38"/>
    </row>
    <row r="73" spans="1:4" x14ac:dyDescent="0.2">
      <c r="B73" s="3" t="s">
        <v>3</v>
      </c>
      <c r="C73" s="3"/>
    </row>
    <row r="74" spans="1:4" x14ac:dyDescent="0.2">
      <c r="B74" s="3"/>
      <c r="C74" s="3"/>
    </row>
    <row r="75" spans="1:4" x14ac:dyDescent="0.2">
      <c r="B75" s="5" t="s">
        <v>6</v>
      </c>
      <c r="C75" s="5"/>
    </row>
    <row r="76" spans="1:4" x14ac:dyDescent="0.2">
      <c r="B76" s="5"/>
      <c r="C76" s="5"/>
    </row>
    <row r="77" spans="1:4" x14ac:dyDescent="0.2">
      <c r="B77" s="39">
        <v>44926</v>
      </c>
      <c r="C77" s="39"/>
    </row>
    <row r="78" spans="1:4" x14ac:dyDescent="0.2">
      <c r="A78" s="2" t="s">
        <v>9</v>
      </c>
      <c r="B78" s="5"/>
      <c r="C78" s="5"/>
    </row>
    <row r="79" spans="1:4" x14ac:dyDescent="0.2">
      <c r="A79" s="40"/>
      <c r="B79" s="5"/>
      <c r="C79" s="5"/>
    </row>
    <row r="81" spans="1:10" ht="34" x14ac:dyDescent="0.2">
      <c r="A81" s="15" t="s">
        <v>45</v>
      </c>
      <c r="B81" s="16">
        <v>6508</v>
      </c>
      <c r="C81" s="16"/>
      <c r="D81" s="17" t="s">
        <v>31</v>
      </c>
    </row>
    <row r="82" spans="1:10" ht="34" x14ac:dyDescent="0.2">
      <c r="A82" s="15" t="s">
        <v>46</v>
      </c>
      <c r="B82" s="16">
        <f>-26000-10000</f>
        <v>-36000</v>
      </c>
      <c r="C82" s="16"/>
      <c r="D82" s="17" t="s">
        <v>31</v>
      </c>
    </row>
    <row r="83" spans="1:10" x14ac:dyDescent="0.2">
      <c r="A83" t="s">
        <v>47</v>
      </c>
      <c r="B83" s="29"/>
      <c r="C83" s="41"/>
      <c r="D83" s="17"/>
    </row>
    <row r="84" spans="1:10" x14ac:dyDescent="0.2">
      <c r="A84" s="2" t="s">
        <v>48</v>
      </c>
      <c r="B84" s="42">
        <f>SUM(B81:B83)</f>
        <v>-29492</v>
      </c>
      <c r="C84" s="42"/>
    </row>
    <row r="87" spans="1:10" x14ac:dyDescent="0.2">
      <c r="A87" s="43" t="s">
        <v>49</v>
      </c>
    </row>
    <row r="91" spans="1:10" x14ac:dyDescent="0.2">
      <c r="F91" s="17"/>
      <c r="G91" s="17"/>
      <c r="H91" s="17"/>
      <c r="I91" s="17"/>
      <c r="J91" s="17"/>
    </row>
  </sheetData>
  <sheetProtection algorithmName="SHA-512" hashValue="m8USyGtfxXes3hXZjs0k/Izqz67+e4AtgjJg+fHI1+RqtWMOjRdU8VY3trVsRWXgN2oZK2w06vE44Y22FjdvkA==" saltValue="3gygdd8vzp9X3YtXZr2TM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9AA0C-F538-5149-B6BA-BC7C44F6D99D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45231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17" x14ac:dyDescent="0.2">
      <c r="A12" s="15" t="s">
        <v>11</v>
      </c>
      <c r="B12" s="16">
        <v>6200</v>
      </c>
      <c r="C12" s="17" t="s">
        <v>51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x14ac:dyDescent="0.2">
      <c r="A15" s="18" t="s">
        <v>13</v>
      </c>
      <c r="B15" s="16"/>
      <c r="C15" s="17"/>
    </row>
    <row r="16" spans="1:3" x14ac:dyDescent="0.2">
      <c r="A16" s="15"/>
      <c r="B16" s="16"/>
      <c r="C16" s="17"/>
    </row>
    <row r="17" spans="1:3" ht="34" x14ac:dyDescent="0.2">
      <c r="A17" s="15" t="s">
        <v>52</v>
      </c>
      <c r="B17" s="16">
        <v>-3600</v>
      </c>
      <c r="C17" s="17" t="s">
        <v>53</v>
      </c>
    </row>
    <row r="18" spans="1:3" ht="17" x14ac:dyDescent="0.2">
      <c r="A18" s="15"/>
      <c r="B18" s="16"/>
      <c r="C18" s="17" t="s">
        <v>54</v>
      </c>
    </row>
    <row r="19" spans="1:3" x14ac:dyDescent="0.2">
      <c r="A19" s="4"/>
      <c r="B19" s="10"/>
    </row>
    <row r="20" spans="1:3" x14ac:dyDescent="0.2">
      <c r="A20" s="19" t="s">
        <v>16</v>
      </c>
      <c r="B20" s="20">
        <f>B12-B90+B17</f>
        <v>2600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17</v>
      </c>
      <c r="B23" s="7"/>
      <c r="C23" s="22"/>
    </row>
    <row r="24" spans="1:3" x14ac:dyDescent="0.2">
      <c r="A24" s="2" t="s">
        <v>18</v>
      </c>
      <c r="B24" s="3"/>
      <c r="C24" s="23"/>
    </row>
    <row r="25" spans="1:3" x14ac:dyDescent="0.2">
      <c r="A25" s="12">
        <v>44926</v>
      </c>
      <c r="B25" s="24"/>
      <c r="C25" s="24"/>
    </row>
    <row r="26" spans="1:3" x14ac:dyDescent="0.2">
      <c r="A26" s="14"/>
      <c r="B26" s="25"/>
      <c r="C26" s="24"/>
    </row>
    <row r="27" spans="1:3" x14ac:dyDescent="0.2">
      <c r="A27" s="2" t="s">
        <v>9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4"/>
      <c r="B29" s="24"/>
      <c r="C29" s="24"/>
    </row>
    <row r="30" spans="1:3" ht="34" x14ac:dyDescent="0.2">
      <c r="A30" s="15" t="s">
        <v>19</v>
      </c>
      <c r="B30" s="27">
        <v>30167.618999999999</v>
      </c>
      <c r="C30" s="17" t="s">
        <v>55</v>
      </c>
    </row>
    <row r="31" spans="1:3" x14ac:dyDescent="0.2">
      <c r="A31" s="15" t="s">
        <v>21</v>
      </c>
      <c r="B31" s="27"/>
      <c r="C31" s="17"/>
    </row>
    <row r="32" spans="1:3" ht="34" x14ac:dyDescent="0.2">
      <c r="A32" s="1" t="s">
        <v>22</v>
      </c>
      <c r="B32" s="27">
        <v>744.79499999999996</v>
      </c>
      <c r="C32" s="17" t="s">
        <v>55</v>
      </c>
    </row>
    <row r="33" spans="1:3" x14ac:dyDescent="0.2">
      <c r="A33" s="15"/>
      <c r="B33" s="27"/>
      <c r="C33" s="11"/>
    </row>
    <row r="34" spans="1:3" x14ac:dyDescent="0.2">
      <c r="A34" s="1" t="s">
        <v>23</v>
      </c>
      <c r="B34" s="27"/>
      <c r="C34" s="11"/>
    </row>
    <row r="35" spans="1:3" x14ac:dyDescent="0.2">
      <c r="A35" s="15"/>
      <c r="B35" s="27"/>
      <c r="C35" s="11"/>
    </row>
    <row r="36" spans="1:3" x14ac:dyDescent="0.2">
      <c r="A36" s="15" t="s">
        <v>24</v>
      </c>
      <c r="B36" s="27"/>
      <c r="C36" s="17"/>
    </row>
    <row r="37" spans="1:3" x14ac:dyDescent="0.2">
      <c r="A37" s="15" t="s">
        <v>25</v>
      </c>
      <c r="B37" s="27"/>
      <c r="C37" s="11"/>
    </row>
    <row r="38" spans="1:3" x14ac:dyDescent="0.2">
      <c r="A38" s="15"/>
      <c r="B38" s="27"/>
      <c r="C38" s="11"/>
    </row>
    <row r="39" spans="1:3" x14ac:dyDescent="0.2">
      <c r="A39" s="15" t="s">
        <v>26</v>
      </c>
      <c r="B39" s="27"/>
      <c r="C39" s="11"/>
    </row>
    <row r="40" spans="1:3" ht="68" x14ac:dyDescent="0.2">
      <c r="A40" s="15" t="s">
        <v>56</v>
      </c>
      <c r="B40" s="27">
        <f>B17*0.0575</f>
        <v>-207</v>
      </c>
      <c r="C40" s="17" t="s">
        <v>57</v>
      </c>
    </row>
    <row r="41" spans="1:3" x14ac:dyDescent="0.2">
      <c r="A41" s="15" t="s">
        <v>28</v>
      </c>
      <c r="B41" s="27"/>
      <c r="C41" s="11"/>
    </row>
    <row r="42" spans="1:3" x14ac:dyDescent="0.2">
      <c r="A42" s="15" t="s">
        <v>29</v>
      </c>
      <c r="B42" s="27"/>
      <c r="C42" s="11"/>
    </row>
    <row r="43" spans="1:3" x14ac:dyDescent="0.2">
      <c r="A43" s="15"/>
      <c r="B43" s="27"/>
      <c r="C43" s="11"/>
    </row>
    <row r="44" spans="1:3" x14ac:dyDescent="0.2">
      <c r="A44" s="15" t="s">
        <v>30</v>
      </c>
      <c r="B44" s="27"/>
      <c r="C44" s="17"/>
    </row>
    <row r="45" spans="1:3" x14ac:dyDescent="0.2">
      <c r="A45" s="15" t="s">
        <v>32</v>
      </c>
      <c r="B45" s="27"/>
      <c r="C45" s="11"/>
    </row>
    <row r="46" spans="1:3" x14ac:dyDescent="0.2">
      <c r="A46" s="15" t="s">
        <v>33</v>
      </c>
      <c r="B46" s="27"/>
      <c r="C46" s="17"/>
    </row>
    <row r="47" spans="1:3" x14ac:dyDescent="0.2">
      <c r="A47" s="15" t="s">
        <v>34</v>
      </c>
      <c r="B47" s="27"/>
      <c r="C47" s="17"/>
    </row>
    <row r="48" spans="1:3" x14ac:dyDescent="0.2">
      <c r="A48" s="15"/>
      <c r="B48" s="27"/>
      <c r="C48" s="11"/>
    </row>
    <row r="49" spans="1:3" ht="34" x14ac:dyDescent="0.2">
      <c r="A49" s="15" t="s">
        <v>35</v>
      </c>
      <c r="B49" s="27">
        <v>104.378</v>
      </c>
      <c r="C49" s="17" t="s">
        <v>55</v>
      </c>
    </row>
    <row r="50" spans="1:3" x14ac:dyDescent="0.2">
      <c r="A50" s="15"/>
      <c r="B50" s="27"/>
      <c r="C50" s="11"/>
    </row>
    <row r="51" spans="1:3" x14ac:dyDescent="0.2">
      <c r="A51" s="15" t="s">
        <v>36</v>
      </c>
      <c r="B51" s="27">
        <f>SUM(B36:B49)</f>
        <v>-102.622</v>
      </c>
      <c r="C51" s="11"/>
    </row>
    <row r="52" spans="1:3" x14ac:dyDescent="0.2">
      <c r="A52" s="28"/>
      <c r="B52" s="29"/>
      <c r="C52" s="30"/>
    </row>
    <row r="53" spans="1:3" x14ac:dyDescent="0.2">
      <c r="A53" s="31" t="s">
        <v>17</v>
      </c>
      <c r="B53" s="32">
        <f>B32+B51</f>
        <v>642.173</v>
      </c>
      <c r="C53" s="33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4" t="s">
        <v>37</v>
      </c>
      <c r="B56" s="35">
        <f>ROUND((B20/B30),1)</f>
        <v>0.1</v>
      </c>
      <c r="C56" s="10"/>
    </row>
    <row r="57" spans="1:3" x14ac:dyDescent="0.2">
      <c r="A57" s="34" t="s">
        <v>38</v>
      </c>
      <c r="B57" s="35">
        <f>ROUND((B20/B32),1)</f>
        <v>3.5</v>
      </c>
      <c r="C57" s="10"/>
    </row>
    <row r="58" spans="1:3" x14ac:dyDescent="0.2">
      <c r="A58" s="34" t="s">
        <v>39</v>
      </c>
      <c r="B58" s="35">
        <f>ROUND((B20/B53),1)</f>
        <v>4</v>
      </c>
      <c r="C58" s="10"/>
    </row>
    <row r="61" spans="1:3" x14ac:dyDescent="0.2">
      <c r="A61" s="7" t="s">
        <v>40</v>
      </c>
      <c r="B61" s="8"/>
      <c r="C61" s="9"/>
    </row>
    <row r="62" spans="1:3" x14ac:dyDescent="0.2">
      <c r="C62" s="10"/>
    </row>
    <row r="63" spans="1:3" x14ac:dyDescent="0.2">
      <c r="A63" s="15" t="s">
        <v>58</v>
      </c>
    </row>
    <row r="64" spans="1:3" x14ac:dyDescent="0.2">
      <c r="A64" t="s">
        <v>59</v>
      </c>
    </row>
    <row r="65" spans="1:3" x14ac:dyDescent="0.2">
      <c r="A65" s="15" t="s">
        <v>60</v>
      </c>
    </row>
    <row r="66" spans="1:3" x14ac:dyDescent="0.2">
      <c r="A66" t="s">
        <v>61</v>
      </c>
      <c r="C66" s="11"/>
    </row>
    <row r="67" spans="1:3" x14ac:dyDescent="0.2">
      <c r="C67" s="11"/>
    </row>
    <row r="68" spans="1:3" x14ac:dyDescent="0.2">
      <c r="A68" s="37"/>
      <c r="B68" s="37"/>
      <c r="C68" s="9"/>
    </row>
    <row r="69" spans="1:3" x14ac:dyDescent="0.2">
      <c r="C69" s="38"/>
    </row>
    <row r="70" spans="1:3" x14ac:dyDescent="0.2">
      <c r="C70" s="38"/>
    </row>
    <row r="71" spans="1:3" hidden="1" x14ac:dyDescent="0.2">
      <c r="B71" s="3" t="s">
        <v>3</v>
      </c>
    </row>
    <row r="72" spans="1:3" hidden="1" x14ac:dyDescent="0.2">
      <c r="B72" s="3"/>
    </row>
    <row r="73" spans="1:3" hidden="1" x14ac:dyDescent="0.2">
      <c r="B73" s="5" t="s">
        <v>6</v>
      </c>
    </row>
    <row r="74" spans="1:3" hidden="1" x14ac:dyDescent="0.2">
      <c r="B74" s="5"/>
    </row>
    <row r="75" spans="1:3" hidden="1" x14ac:dyDescent="0.2">
      <c r="B75" s="39" t="s">
        <v>62</v>
      </c>
    </row>
    <row r="76" spans="1:3" hidden="1" x14ac:dyDescent="0.2">
      <c r="A76" s="2" t="s">
        <v>9</v>
      </c>
      <c r="B76" s="5"/>
    </row>
    <row r="77" spans="1:3" hidden="1" x14ac:dyDescent="0.2">
      <c r="A77" s="40"/>
      <c r="B77" s="5"/>
    </row>
    <row r="78" spans="1:3" hidden="1" x14ac:dyDescent="0.2"/>
    <row r="79" spans="1:3" ht="17" hidden="1" x14ac:dyDescent="0.2">
      <c r="A79" s="15" t="s">
        <v>63</v>
      </c>
      <c r="B79" s="16">
        <v>0</v>
      </c>
      <c r="C79" s="17" t="s">
        <v>64</v>
      </c>
    </row>
    <row r="80" spans="1:3" hidden="1" x14ac:dyDescent="0.2">
      <c r="A80" s="15" t="s">
        <v>46</v>
      </c>
      <c r="B80" s="16"/>
      <c r="C80" s="17"/>
    </row>
    <row r="81" spans="1:9" hidden="1" x14ac:dyDescent="0.2">
      <c r="A81" t="s">
        <v>47</v>
      </c>
      <c r="B81" s="29"/>
      <c r="C81" s="17"/>
    </row>
    <row r="82" spans="1:9" hidden="1" x14ac:dyDescent="0.2">
      <c r="A82" s="2" t="s">
        <v>48</v>
      </c>
      <c r="B82" s="42">
        <f>SUM(B79:B81)</f>
        <v>0</v>
      </c>
    </row>
    <row r="85" spans="1:9" x14ac:dyDescent="0.2">
      <c r="A85" s="43" t="s">
        <v>49</v>
      </c>
    </row>
    <row r="89" spans="1:9" x14ac:dyDescent="0.2">
      <c r="E89" s="17"/>
      <c r="F89" s="17"/>
      <c r="G89" s="17"/>
      <c r="H89" s="17"/>
      <c r="I89" s="17"/>
    </row>
    <row r="92" spans="1:9" x14ac:dyDescent="0.2">
      <c r="B92" s="44"/>
    </row>
    <row r="93" spans="1:9" x14ac:dyDescent="0.2">
      <c r="B93" s="44"/>
    </row>
  </sheetData>
  <sheetProtection algorithmName="SHA-512" hashValue="FNGnb+nCcV6NkL6rHpBAwgP3WVMxb+K/as6Zw0QSesBUnvx242CJN+KytZ/bE1yPBd+5Jx+5QyMyTRI5aTLRfg==" saltValue="3EOAsbvCK2qFxoI5EjxUAw==" spinCount="100000" sheet="1" objects="1" scenarios="1"/>
  <pageMargins left="0.7" right="0.7" top="0.75" bottom="0.75" header="0.3" footer="0.3"/>
  <pageSetup paperSize="9" scale="6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Jardine Motors Group 150323</vt:lpstr>
      <vt:lpstr>Rowes Garage 011123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2024-05-09T15:36:45Z</dcterms:created>
  <dcterms:modified xsi:type="dcterms:W3CDTF">2024-05-09T15:43:44Z</dcterms:modified>
</cp:coreProperties>
</file>