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konstantinosmossios/Documents/Business Valuation Benchmarks Ltd/2024 Publication/BVB Insights 2024 with Supporting Calculations/Information Technology/"/>
    </mc:Choice>
  </mc:AlternateContent>
  <xr:revisionPtr revIDLastSave="0" documentId="13_ncr:1_{2F91F387-EFD5-E142-B59C-6AA26F639C29}" xr6:coauthVersionLast="47" xr6:coauthVersionMax="47" xr10:uidLastSave="{00000000-0000-0000-0000-000000000000}"/>
  <workbookProtection workbookAlgorithmName="SHA-512" workbookHashValue="+87BDbKIe9F3uiTm2m5gKavOHNV1HZkkV9WDUyuGin+Zv0yDsUusqZYcl9ds0FtCCQe7zPmft6DDQojpQHLujg==" workbookSaltValue="Lm93zwDdCgb6I+HsgoozXg==" workbookSpinCount="100000" lockStructure="1"/>
  <bookViews>
    <workbookView xWindow="780" yWindow="1000" windowWidth="27640" windowHeight="15760" xr2:uid="{24BEDE4D-5071-4C4C-9788-2E808B48B0FA}"/>
  </bookViews>
  <sheets>
    <sheet name="Allvotec 010223" sheetId="1" r:id="rId1"/>
    <sheet name="Candela Enterprises 290323" sheetId="2" r:id="rId2"/>
    <sheet name="Extrinsica Global Hold 050623" sheetId="3" r:id="rId3"/>
    <sheet name="Anders + Kern U.K. 140723" sheetId="4" r:id="rId4"/>
    <sheet name="Satisnet 160823" sheetId="5" r:id="rId5"/>
    <sheet name="Emapsite.com 180823" sheetId="6" r:id="rId6"/>
    <sheet name="TR Control Sol 171023" sheetId="7" r:id="rId7"/>
    <sheet name="Accesspoint Group Hold 041223" sheetId="8" r:id="rId8"/>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6" i="8" l="1"/>
  <c r="B16" i="8"/>
  <c r="B24" i="8" s="1"/>
  <c r="B62" i="8" l="1"/>
  <c r="B60" i="8"/>
  <c r="B87" i="7" l="1"/>
  <c r="B57" i="7"/>
  <c r="B59" i="7" s="1"/>
  <c r="B16" i="7"/>
  <c r="B14" i="7"/>
  <c r="B18" i="7" s="1"/>
  <c r="B25" i="7" s="1"/>
  <c r="B62" i="7" s="1"/>
  <c r="B12" i="7"/>
  <c r="H110" i="6" l="1"/>
  <c r="H106" i="6"/>
  <c r="E103" i="6"/>
  <c r="G103" i="6" s="1"/>
  <c r="I112" i="6" s="1"/>
  <c r="D98" i="6"/>
  <c r="B94" i="6"/>
  <c r="B20" i="6" s="1"/>
  <c r="B60" i="6"/>
  <c r="B39" i="6"/>
  <c r="B38" i="6"/>
  <c r="B37" i="6"/>
  <c r="B36" i="6"/>
  <c r="B62" i="6" s="1"/>
  <c r="B16" i="6"/>
  <c r="B23" i="6" s="1"/>
  <c r="B65" i="6" l="1"/>
  <c r="B66" i="6"/>
  <c r="B67" i="6"/>
  <c r="B87" i="5" l="1"/>
  <c r="B55" i="5"/>
  <c r="B57" i="5" s="1"/>
  <c r="B38" i="5"/>
  <c r="B36" i="5"/>
  <c r="B18" i="5"/>
  <c r="B26" i="5" s="1"/>
  <c r="B63" i="5" l="1"/>
  <c r="B62" i="5"/>
  <c r="B59" i="5"/>
  <c r="B64" i="5" s="1"/>
  <c r="B81" i="4" l="1"/>
  <c r="B53" i="4"/>
  <c r="B51" i="4"/>
  <c r="B20" i="4"/>
  <c r="B56" i="4" s="1"/>
  <c r="B17" i="4"/>
  <c r="B90" i="3" l="1"/>
  <c r="B24" i="3" s="1"/>
  <c r="B20" i="3"/>
  <c r="B27" i="3" s="1"/>
  <c r="B63" i="3" l="1"/>
  <c r="B81" i="2" l="1"/>
  <c r="B51" i="2"/>
  <c r="B53" i="2" s="1"/>
  <c r="B20" i="2"/>
  <c r="B56" i="2" s="1"/>
  <c r="B17" i="2"/>
  <c r="B57" i="2" l="1"/>
  <c r="B58" i="2"/>
  <c r="B81" i="1" l="1"/>
  <c r="B56" i="1"/>
  <c r="B20" i="1"/>
  <c r="B58" i="1" s="1"/>
</calcChain>
</file>

<file path=xl/sharedStrings.xml><?xml version="1.0" encoding="utf-8"?>
<sst xmlns="http://schemas.openxmlformats.org/spreadsheetml/2006/main" count="499" uniqueCount="148">
  <si>
    <t>Target Company</t>
  </si>
  <si>
    <t>Allvotec Limited (acquisition of profitable partner contracts)</t>
  </si>
  <si>
    <t>Currency</t>
  </si>
  <si>
    <t>GBP</t>
  </si>
  <si>
    <t>Display</t>
  </si>
  <si>
    <t>000s</t>
  </si>
  <si>
    <t>Enterprise Value</t>
  </si>
  <si>
    <t>Date Completed:</t>
  </si>
  <si>
    <t>Shares consideration (GBP)</t>
  </si>
  <si>
    <t>Source: Tialis Essential IT plc press release dated 01/02/2023; excludes deferred consideration of an estimated £107k contingent on performance</t>
  </si>
  <si>
    <t>Adjustments:</t>
  </si>
  <si>
    <t>EV</t>
  </si>
  <si>
    <t>Normalised EBITDA</t>
  </si>
  <si>
    <t>Reporting Date:</t>
  </si>
  <si>
    <t>USD/GBP Exchange Rate:</t>
  </si>
  <si>
    <t>Revenue</t>
  </si>
  <si>
    <t>Source: Tialis Essential IT plc press release dated 20/12/2022; approximately</t>
  </si>
  <si>
    <t>Gross Profit</t>
  </si>
  <si>
    <t>Operating profit</t>
  </si>
  <si>
    <t>Add Back:</t>
  </si>
  <si>
    <t>Gain on Sale of FA</t>
  </si>
  <si>
    <t>Loss on Sale of FA</t>
  </si>
  <si>
    <t>Write down of inventories</t>
  </si>
  <si>
    <t>Other - to account for non-recurring costs</t>
  </si>
  <si>
    <t>Share based payments</t>
  </si>
  <si>
    <t>Exceptional items</t>
  </si>
  <si>
    <t>Amortisation of Goodwill</t>
  </si>
  <si>
    <t>Amortisation of Acq Rights</t>
  </si>
  <si>
    <t>Amortisation of Devt Costs</t>
  </si>
  <si>
    <t>Amortisation of Intangible Assets</t>
  </si>
  <si>
    <t>Depreciation of Tangible Assets</t>
  </si>
  <si>
    <t>Sub-total</t>
  </si>
  <si>
    <t>EV/Revenue Multiple</t>
  </si>
  <si>
    <t>EV/EBIT Multiple</t>
  </si>
  <si>
    <t>N/A</t>
  </si>
  <si>
    <t>EV/EBITDA Multiple</t>
  </si>
  <si>
    <t>Source Data</t>
  </si>
  <si>
    <t>Tialis Essential IT plc press release dated 20/12/2022</t>
  </si>
  <si>
    <t>Tialis Essential IT plc press release dated 01/02/2023</t>
  </si>
  <si>
    <t>Tialis Essential IT plc press release dated 07/08/2023</t>
  </si>
  <si>
    <t>00/00/2000</t>
  </si>
  <si>
    <t>Cash and cash Equivalents</t>
  </si>
  <si>
    <t>Source:</t>
  </si>
  <si>
    <t>Debt</t>
  </si>
  <si>
    <t>Lease Liabilities</t>
  </si>
  <si>
    <t>Net debt</t>
  </si>
  <si>
    <t>© 2024 Business Valuation Benchmarks Ltd</t>
  </si>
  <si>
    <t>Candela Enterprises Limited (CMI)</t>
  </si>
  <si>
    <t>Consideration (GBP)</t>
  </si>
  <si>
    <t>Source: Candela Enterprises Limited consolidated financial statements for the year ended 30/09/2022</t>
  </si>
  <si>
    <t>Net debt - as at 30/04/2022</t>
  </si>
  <si>
    <t>Source: Candela Enterprises Limited consolidated financial statements for the year ended 30/09/2022; IT incident costs</t>
  </si>
  <si>
    <t>Candela Enterprises Limited consolidated financial statements for the year ended 30/09/2022</t>
  </si>
  <si>
    <t>ECI Partners news release dated 03/04/2023</t>
  </si>
  <si>
    <t>Candela Enterprises Limited CS01 Confirmation Statement dated 26/07/2023</t>
  </si>
  <si>
    <t>Extrinsica Global Holdings Limited</t>
  </si>
  <si>
    <t>Cash consideration (GBP)</t>
  </si>
  <si>
    <t>Source: Iomart Group plc press release dated 05/12/2023; note 7 Acquisitions</t>
  </si>
  <si>
    <t>Deferred consideration (GBP)</t>
  </si>
  <si>
    <t>Fair-value of contingent consideration (GBP)</t>
  </si>
  <si>
    <t>Total consideration</t>
  </si>
  <si>
    <t>Debt repaid</t>
  </si>
  <si>
    <t>Source: Iomart Group plc press release dated 05/06/2023; see below</t>
  </si>
  <si>
    <t>Source: Iomart Group plc press release dated 05/06/2023</t>
  </si>
  <si>
    <t>Extrinsica Global Holdings Limited financial statements for the year ended 31/03/2022</t>
  </si>
  <si>
    <t>Extrinsica Global Limited financial statements for the year ended 31/03/2022</t>
  </si>
  <si>
    <t>Iomart Group plc press release dated 05/06/2023</t>
  </si>
  <si>
    <t>Extrinsica Global Holdings Limited PSC02 notice dated 06/06/2023</t>
  </si>
  <si>
    <t>Iomart Group plc press release dated 05/12/2023</t>
  </si>
  <si>
    <t>Anders + Kern U.K. Limited</t>
  </si>
  <si>
    <t>Source: Aukett Swanke Group plc press release dated 17/07/2023</t>
  </si>
  <si>
    <t>Net debt - as at 31/01/2023</t>
  </si>
  <si>
    <t>Source: Anders + Kern U.K. Limited financial statements for the year ended 31/01/2023 - see below</t>
  </si>
  <si>
    <t>Source: Anders + Kern U.K. Limited financial statements for the year ended 31/01/2023</t>
  </si>
  <si>
    <t>Anders + Kern U.K. Limited financial statements for the year ended 31/01/2023</t>
  </si>
  <si>
    <t>Aukett Swanke Group plc press release dated 17/07/2023</t>
  </si>
  <si>
    <t>Anders + Kern U K Limited PSC02 notice dated 05/09/2023</t>
  </si>
  <si>
    <t>Satisnet Limited</t>
  </si>
  <si>
    <t>Source: Gamma Communications plc press release dated 05/09/2023; note 12 Events after the reporting date</t>
  </si>
  <si>
    <t>Deferred cash consideration (GBP)</t>
  </si>
  <si>
    <t>Annualised</t>
  </si>
  <si>
    <t>14 months</t>
  </si>
  <si>
    <t>Source: Satisnet Limited financial statements for the year ended 31/12/2022</t>
  </si>
  <si>
    <t>Source: Satisnet Limited financial statements for the year ended 31/10/2021</t>
  </si>
  <si>
    <t>Satisnet Limited financial statements for the year ended 31/1022022</t>
  </si>
  <si>
    <t>Satisnet Limited PSC02 notice dated 17/08/2023</t>
  </si>
  <si>
    <t>Gamma Communications plc press release dated 05/09/2023</t>
  </si>
  <si>
    <t>Emapsite.com Limited</t>
  </si>
  <si>
    <t>Source: Idox plc press release dated 25/01/2024; note 6 Acquisitions</t>
  </si>
  <si>
    <t>Fair-value of deferred consideration (GBP)</t>
  </si>
  <si>
    <t>Cash acquired</t>
  </si>
  <si>
    <t>Source: Idox plc press release dated 25/01/2024; note 6 Acquisitions; "If Emapsite had been included from 1 November 2022, it would have contributed £13.0m to Group revenue and a profit after tax of £1.1m."</t>
  </si>
  <si>
    <t>Note: Profit before tax used as proxy for Operating profit.  At the date of acquisition the entity do not have external bank loans, therefore Net Finance costs are assumed to be immaterial.</t>
  </si>
  <si>
    <t>Profit before tax</t>
  </si>
  <si>
    <t>Note: Implied Profit before tax based on PAT of £1.1k as reported by acquirer - see below.</t>
  </si>
  <si>
    <t>Estimated Corporation tax rate @ 19%</t>
  </si>
  <si>
    <t xml:space="preserve">Source: www.gov.uk/government/publications/rates-and-allowances-corporation-tax/rates-and-allowances-corporation-tax#corporation-tax-rates; retrieved on the 04/03/2024; For the period 01/11/2022 to 31/03/20223 @ 19% tax rate on implied </t>
  </si>
  <si>
    <t>Estimated Corporation tax rate @ 25%</t>
  </si>
  <si>
    <t>Source: www.gov.uk/government/publications/rates-and-allowances-corporation-tax/rates-and-allowances-corporation-tax#corporation-tax-rates; retrieved on the 04/03/2024; For the period 01/04/2022 to 31/10/20223 @ 25% tax rate</t>
  </si>
  <si>
    <t>Profit after tax</t>
  </si>
  <si>
    <t>Estimated Depreciation of Tangible Assets</t>
  </si>
  <si>
    <t>Source: Emapsite.com Limited financial statements for the year ended 31/03/2023; Depreciation charge for the year ended 31/03/2023 used as estimate</t>
  </si>
  <si>
    <t>Emapsite.com Limited financial statements for the year ended 31/03/2023</t>
  </si>
  <si>
    <t>Idox plc press release dated 21/08/2023</t>
  </si>
  <si>
    <t>Emapsite.com Limited PSC02 notice dated 28/08/2023</t>
  </si>
  <si>
    <t>www.bankofengland.co.uk/monetary-policy/the-interest-rate-bank-rate</t>
  </si>
  <si>
    <t>www.business.hsbc.uk/en-gb/interest-rates; retrieved on 04/03/2024</t>
  </si>
  <si>
    <t>www.gov.uk/government/publications/rates-and-allowances-corporation-tax/rates-and-allowances-corporation-tax#corporation-tax-rates</t>
  </si>
  <si>
    <t>Idox plc press release dated 25/01/2024</t>
  </si>
  <si>
    <t>Estimated Interest Exepense Calculation</t>
  </si>
  <si>
    <t>For the Year Ended 31/03/2023</t>
  </si>
  <si>
    <t>Year Ended 31/03/2022</t>
  </si>
  <si>
    <t>Year Ended 31/03/2023</t>
  </si>
  <si>
    <t>Average Balance</t>
  </si>
  <si>
    <t>Interest Rate</t>
  </si>
  <si>
    <t>Estimated Interest Expense</t>
  </si>
  <si>
    <t>£000s</t>
  </si>
  <si>
    <t>%</t>
  </si>
  <si>
    <t>Balance of Bank Loans and Overdrafts</t>
  </si>
  <si>
    <t>Source: Emapsite.com Limited financial statements for the year ended 31/03/2023; notes 7 and 8 Creditors</t>
  </si>
  <si>
    <t>Interest Rate as at 05/04/2022</t>
  </si>
  <si>
    <t>Source: www.bankofengland.co.uk/monetary-policy/the-interest-rate-bank-rate; retrieved on 04/03/2024</t>
  </si>
  <si>
    <t>Interest Rate as at 30/03/2023</t>
  </si>
  <si>
    <t>Average Interest Rate for YE 31/03/2023</t>
  </si>
  <si>
    <t>HSBC Lending Margin over BoE Rate</t>
  </si>
  <si>
    <t>Source: www.business.hsbc.uk/en-gb/interest-rates; retrieved on 04/03/2024; Business Overdraft Variable Rate</t>
  </si>
  <si>
    <t>Total Estimated Variable Rate</t>
  </si>
  <si>
    <t>Estimated Interest Exepense</t>
  </si>
  <si>
    <t>TR Control Solutions Limited</t>
  </si>
  <si>
    <t>Source: Aukett Swanke Group plc press release dated 18/10/2023</t>
  </si>
  <si>
    <t xml:space="preserve">Shares consideration (GBP) </t>
  </si>
  <si>
    <t>Source: Aukett Swanke Group plc press release dated 18/10/2023; payable on the first anniversary of completion</t>
  </si>
  <si>
    <t xml:space="preserve">Source: </t>
  </si>
  <si>
    <t>profit before tax</t>
  </si>
  <si>
    <t>TR Control Solutions Limited financial statements for the year ended 31/10/2022</t>
  </si>
  <si>
    <t>Ecodriver Ltd (formerly TR Control Solutions Limited) PSC02 notice dated 25/10/2023</t>
  </si>
  <si>
    <t>Aukett Swanke Group plc press release dated 18/10/2023</t>
  </si>
  <si>
    <t>Accesspoint Group Holdings Limited</t>
  </si>
  <si>
    <t xml:space="preserve">Source: Iomart Group plc press release dated 05/12/2023; on a debt and cash free basis; </t>
  </si>
  <si>
    <t>Contingent deferred consideration (GBP)</t>
  </si>
  <si>
    <t>Source: Iomart Group plc press release dated 05/12/2023 (unaudited)</t>
  </si>
  <si>
    <t>Accesspoint Group Holdings Limited financial statements for the year ended 31/08/2023</t>
  </si>
  <si>
    <t>Accesspoint technologies Limited financial statements for the year ended 31/08/2023</t>
  </si>
  <si>
    <t>Accesspoint Group Holdings Limited PSC02 notice dated 15/12/2023</t>
  </si>
  <si>
    <t>Source: Iomart Group plc press release dated 05/12/2023; payable on the achievement of certain post- acquisition milestones</t>
  </si>
  <si>
    <t>Source: Gamma Communications plc press release dated 05/09/2023; note 12 Events after the reporting date; excludes earnout of up to £5m</t>
  </si>
  <si>
    <t>Source: Candela Enterprises Limited consolidated financial statements for the year ended 30/09/2022; see below; Note 27 Post  Balance Sheet Events - "As part of the acquisition the external debt was repaid and replaced with inter-company funding from the wider BCN Group."</t>
  </si>
  <si>
    <t>Source: Candela Enterprises Limited consolidated financial statements for the year ended 30/09/2022; Loan &amp; Overdrafts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</si>
</sst>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5" formatCode="dd/mm/yyyy;@"/>
    <numFmt numFmtId="166" formatCode="#,##0.0;[Red]\-#,##0.0"/>
    <numFmt numFmtId="167" formatCode="#,##0.00000;[Red]\-#,##0.00000"/>
    <numFmt numFmtId="168" formatCode="0.0"/>
    <numFmt numFmtId="169" formatCode="0.0%"/>
  </numFmts>
  <fonts count="9" x14ac:knownFonts="1">
    <font>
      <sz val="12"/>
      <color theme="1"/>
      <name val="Calibri"/>
      <family val="2"/>
      <scheme val="minor"/>
    </font>
    <font>
      <sz val="12"/>
      <color theme="1"/>
      <name val="Calibri"/>
      <family val="2"/>
      <scheme val="minor"/>
    </font>
    <font>
      <b/>
      <sz val="11"/>
      <color theme="1"/>
      <name val="Calibri"/>
      <family val="2"/>
      <scheme val="minor"/>
    </font>
    <font>
      <b/>
      <sz val="11"/>
      <color theme="4" tint="-0.249977111117893"/>
      <name val="Calibri"/>
      <family val="2"/>
      <scheme val="minor"/>
    </font>
    <font>
      <sz val="11"/>
      <color theme="1"/>
      <name val="Calibri"/>
      <family val="2"/>
      <scheme val="minor"/>
    </font>
    <font>
      <sz val="11"/>
      <color theme="4" tint="-0.249977111117893"/>
      <name val="Calibri"/>
      <family val="2"/>
      <scheme val="minor"/>
    </font>
    <font>
      <i/>
      <sz val="11"/>
      <color theme="1"/>
      <name val="Calibri"/>
      <family val="2"/>
      <scheme val="minor"/>
    </font>
    <font>
      <b/>
      <sz val="10"/>
      <color theme="1"/>
      <name val="Calibri"/>
      <family val="2"/>
      <scheme val="minor"/>
    </font>
    <font>
      <u/>
      <sz val="11"/>
      <color theme="10"/>
      <name val="Calibri"/>
      <family val="2"/>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8" fillId="0" borderId="0" applyNumberFormat="0" applyFill="0" applyBorder="0" applyAlignment="0" applyProtection="0"/>
  </cellStyleXfs>
  <cellXfs count="60">
    <xf numFmtId="0" fontId="0" fillId="0" borderId="0" xfId="0"/>
    <xf numFmtId="0" fontId="2" fillId="0" borderId="0" xfId="0" applyFont="1" applyAlignment="1">
      <alignment vertical="top"/>
    </xf>
    <xf numFmtId="0" fontId="2" fillId="0" borderId="0" xfId="0" applyFont="1"/>
    <xf numFmtId="14" fontId="2" fillId="0" borderId="0" xfId="0" applyNumberFormat="1" applyFont="1" applyAlignment="1">
      <alignment horizontal="center"/>
    </xf>
    <xf numFmtId="14" fontId="0" fillId="0" borderId="0" xfId="0" applyNumberFormat="1"/>
    <xf numFmtId="0" fontId="2" fillId="0" borderId="0" xfId="0" applyFont="1" applyAlignment="1">
      <alignment horizontal="center"/>
    </xf>
    <xf numFmtId="0" fontId="2" fillId="0" borderId="0" xfId="0" applyFont="1" applyAlignment="1">
      <alignment horizontal="center" wrapText="1"/>
    </xf>
    <xf numFmtId="0" fontId="3" fillId="2" borderId="1" xfId="0" applyFont="1" applyFill="1" applyBorder="1"/>
    <xf numFmtId="38" fontId="0" fillId="2" borderId="1" xfId="1" applyNumberFormat="1" applyFont="1" applyFill="1" applyBorder="1"/>
    <xf numFmtId="40" fontId="0" fillId="2" borderId="1" xfId="1" applyNumberFormat="1" applyFont="1" applyFill="1" applyBorder="1"/>
    <xf numFmtId="38" fontId="0" fillId="0" borderId="0" xfId="1" applyNumberFormat="1" applyFont="1"/>
    <xf numFmtId="40" fontId="0" fillId="0" borderId="0" xfId="1" applyNumberFormat="1" applyFont="1"/>
    <xf numFmtId="165" fontId="0" fillId="0" borderId="0" xfId="0" applyNumberFormat="1" applyAlignment="1">
      <alignment horizontal="left"/>
    </xf>
    <xf numFmtId="14" fontId="0" fillId="0" borderId="0" xfId="0" applyNumberFormat="1" applyAlignment="1">
      <alignment horizontal="left"/>
    </xf>
    <xf numFmtId="0" fontId="0" fillId="0" borderId="0" xfId="0" applyAlignment="1">
      <alignment vertical="top"/>
    </xf>
    <xf numFmtId="38" fontId="0" fillId="0" borderId="0" xfId="1" applyNumberFormat="1" applyFont="1" applyAlignment="1">
      <alignment vertical="top"/>
    </xf>
    <xf numFmtId="0" fontId="0" fillId="0" borderId="0" xfId="0" applyAlignment="1">
      <alignment vertical="top" wrapText="1"/>
    </xf>
    <xf numFmtId="14" fontId="2" fillId="0" borderId="0" xfId="0" applyNumberFormat="1" applyFont="1" applyAlignment="1">
      <alignment horizontal="left"/>
    </xf>
    <xf numFmtId="0" fontId="2" fillId="2" borderId="1" xfId="0" applyFont="1" applyFill="1" applyBorder="1"/>
    <xf numFmtId="38" fontId="2" fillId="2" borderId="1" xfId="1" applyNumberFormat="1" applyFont="1" applyFill="1" applyBorder="1"/>
    <xf numFmtId="40" fontId="2" fillId="2" borderId="1" xfId="1" applyNumberFormat="1" applyFont="1" applyFill="1" applyBorder="1"/>
    <xf numFmtId="0" fontId="5" fillId="2" borderId="1" xfId="0" applyFont="1" applyFill="1" applyBorder="1"/>
    <xf numFmtId="0" fontId="6" fillId="0" borderId="0" xfId="0" quotePrefix="1" applyFont="1" applyAlignment="1">
      <alignment horizontal="center"/>
    </xf>
    <xf numFmtId="0" fontId="6" fillId="0" borderId="0" xfId="0" applyFont="1" applyAlignment="1">
      <alignment horizontal="center"/>
    </xf>
    <xf numFmtId="0" fontId="7" fillId="0" borderId="0" xfId="0" applyFont="1" applyAlignment="1">
      <alignment vertical="top" wrapText="1"/>
    </xf>
    <xf numFmtId="0" fontId="0" fillId="0" borderId="0" xfId="0" applyAlignment="1">
      <alignment horizontal="left"/>
    </xf>
    <xf numFmtId="38" fontId="0" fillId="0" borderId="0" xfId="1" applyNumberFormat="1" applyFont="1" applyFill="1" applyAlignment="1">
      <alignment vertical="top"/>
    </xf>
    <xf numFmtId="38" fontId="0" fillId="2" borderId="0" xfId="1" applyNumberFormat="1" applyFont="1" applyFill="1" applyAlignment="1">
      <alignment vertical="top"/>
    </xf>
    <xf numFmtId="0" fontId="0" fillId="0" borderId="2" xfId="0" applyBorder="1"/>
    <xf numFmtId="38" fontId="0" fillId="0" borderId="2" xfId="1" applyNumberFormat="1" applyFont="1" applyBorder="1"/>
    <xf numFmtId="40" fontId="0" fillId="0" borderId="2" xfId="1" applyNumberFormat="1" applyFont="1" applyBorder="1"/>
    <xf numFmtId="0" fontId="2" fillId="2" borderId="1" xfId="0" applyFont="1" applyFill="1" applyBorder="1" applyAlignment="1">
      <alignment vertical="top"/>
    </xf>
    <xf numFmtId="38" fontId="2" fillId="2" borderId="1" xfId="1" applyNumberFormat="1" applyFont="1" applyFill="1" applyBorder="1" applyAlignment="1">
      <alignment vertical="top"/>
    </xf>
    <xf numFmtId="40" fontId="0" fillId="2" borderId="1" xfId="1" applyNumberFormat="1" applyFont="1" applyFill="1" applyBorder="1" applyAlignment="1">
      <alignment vertical="center" wrapText="1"/>
    </xf>
    <xf numFmtId="0" fontId="0" fillId="2" borderId="3" xfId="0" applyFill="1" applyBorder="1"/>
    <xf numFmtId="166" fontId="2" fillId="2" borderId="4" xfId="1" applyNumberFormat="1" applyFont="1" applyFill="1" applyBorder="1"/>
    <xf numFmtId="166" fontId="2" fillId="2" borderId="4" xfId="1" applyNumberFormat="1" applyFont="1" applyFill="1" applyBorder="1" applyAlignment="1">
      <alignment horizontal="right"/>
    </xf>
    <xf numFmtId="0" fontId="0" fillId="2" borderId="1" xfId="0" applyFill="1" applyBorder="1"/>
    <xf numFmtId="40" fontId="0" fillId="0" borderId="0" xfId="1" applyNumberFormat="1" applyFont="1" applyFill="1" applyBorder="1"/>
    <xf numFmtId="165" fontId="2" fillId="0" borderId="0" xfId="0" applyNumberFormat="1" applyFont="1" applyAlignment="1">
      <alignment horizontal="center"/>
    </xf>
    <xf numFmtId="167" fontId="0" fillId="0" borderId="0" xfId="1" applyNumberFormat="1" applyFont="1" applyAlignment="1">
      <alignment horizontal="left"/>
    </xf>
    <xf numFmtId="38" fontId="2" fillId="0" borderId="0" xfId="1" applyNumberFormat="1" applyFont="1"/>
    <xf numFmtId="0" fontId="0" fillId="0" borderId="0" xfId="0" quotePrefix="1"/>
    <xf numFmtId="168" fontId="0" fillId="0" borderId="0" xfId="0" applyNumberFormat="1"/>
    <xf numFmtId="40" fontId="0" fillId="2" borderId="1" xfId="1" applyNumberFormat="1" applyFont="1" applyFill="1" applyBorder="1" applyAlignment="1">
      <alignment wrapText="1"/>
    </xf>
    <xf numFmtId="38" fontId="0" fillId="0" borderId="2" xfId="1" applyNumberFormat="1" applyFont="1" applyBorder="1" applyAlignment="1">
      <alignment vertical="top"/>
    </xf>
    <xf numFmtId="38" fontId="0" fillId="0" borderId="0" xfId="1" applyNumberFormat="1" applyFont="1" applyBorder="1" applyAlignment="1">
      <alignment vertical="top"/>
    </xf>
    <xf numFmtId="166" fontId="2" fillId="0" borderId="0" xfId="1" applyNumberFormat="1" applyFont="1" applyFill="1" applyBorder="1"/>
    <xf numFmtId="38" fontId="0" fillId="0" borderId="0" xfId="1" applyNumberFormat="1" applyFont="1" applyBorder="1"/>
    <xf numFmtId="0" fontId="4" fillId="0" borderId="0" xfId="3" applyFont="1" applyAlignment="1">
      <alignment wrapText="1"/>
    </xf>
    <xf numFmtId="0" fontId="4" fillId="0" borderId="0" xfId="3" applyFont="1" applyAlignment="1"/>
    <xf numFmtId="0" fontId="2" fillId="0" borderId="0" xfId="0" applyFont="1" applyAlignment="1">
      <alignment horizontal="center" vertical="top" wrapText="1"/>
    </xf>
    <xf numFmtId="0" fontId="2" fillId="0" borderId="0" xfId="0" applyFont="1" applyAlignment="1">
      <alignment horizontal="left" vertical="top" wrapText="1"/>
    </xf>
    <xf numFmtId="38" fontId="2" fillId="0" borderId="0" xfId="1" applyNumberFormat="1" applyFont="1" applyFill="1" applyAlignment="1">
      <alignment vertical="top"/>
    </xf>
    <xf numFmtId="169" fontId="0" fillId="0" borderId="0" xfId="2" applyNumberFormat="1" applyFont="1" applyBorder="1" applyAlignment="1">
      <alignment vertical="top"/>
    </xf>
    <xf numFmtId="43" fontId="0" fillId="0" borderId="0" xfId="1" applyFont="1" applyBorder="1" applyAlignment="1">
      <alignment vertical="top"/>
    </xf>
    <xf numFmtId="169" fontId="0" fillId="0" borderId="0" xfId="2" applyNumberFormat="1" applyFont="1" applyFill="1" applyBorder="1"/>
    <xf numFmtId="43" fontId="2" fillId="0" borderId="0" xfId="1" applyFont="1" applyFill="1" applyBorder="1"/>
    <xf numFmtId="43" fontId="0" fillId="0" borderId="0" xfId="1" applyFont="1" applyFill="1" applyBorder="1"/>
    <xf numFmtId="43" fontId="0" fillId="0" borderId="0" xfId="1" applyFont="1" applyFill="1" applyBorder="1" applyAlignment="1">
      <alignment vertical="top"/>
    </xf>
  </cellXfs>
  <cellStyles count="4">
    <cellStyle name="Comma" xfId="1" builtinId="3"/>
    <cellStyle name="Hyperlink" xfId="3" builtinId="8"/>
    <cellStyle name="Normal" xfId="0" builtinId="0"/>
    <cellStyle name="Per 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DE304-99EA-E840-89E5-3FED75059613}">
  <sheetPr>
    <pageSetUpPr fitToPage="1"/>
  </sheetPr>
  <dimension ref="A1:I92"/>
  <sheetViews>
    <sheetView tabSelected="1"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1</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44958</v>
      </c>
      <c r="B9" s="10"/>
      <c r="C9" s="11"/>
    </row>
    <row r="10" spans="1:3" x14ac:dyDescent="0.2">
      <c r="A10" s="13"/>
      <c r="B10" s="10"/>
      <c r="C10" s="11"/>
    </row>
    <row r="11" spans="1:3" x14ac:dyDescent="0.2">
      <c r="A11" s="13"/>
      <c r="B11" s="10"/>
      <c r="C11" s="11"/>
    </row>
    <row r="12" spans="1:3" ht="34" x14ac:dyDescent="0.2">
      <c r="A12" s="14" t="s">
        <v>8</v>
      </c>
      <c r="B12" s="15">
        <v>2037</v>
      </c>
      <c r="C12" s="16" t="s">
        <v>9</v>
      </c>
    </row>
    <row r="13" spans="1:3" x14ac:dyDescent="0.2">
      <c r="A13" s="14"/>
      <c r="B13" s="15"/>
      <c r="C13" s="16"/>
    </row>
    <row r="14" spans="1:3" x14ac:dyDescent="0.2">
      <c r="A14" s="14"/>
      <c r="B14" s="15"/>
      <c r="C14" s="16"/>
    </row>
    <row r="15" spans="1:3" hidden="1" x14ac:dyDescent="0.2">
      <c r="A15" s="17" t="s">
        <v>10</v>
      </c>
      <c r="B15" s="15"/>
      <c r="C15" s="16"/>
    </row>
    <row r="16" spans="1:3" hidden="1" x14ac:dyDescent="0.2">
      <c r="A16" s="14"/>
      <c r="B16" s="15"/>
      <c r="C16" s="16"/>
    </row>
    <row r="17" spans="1:3" hidden="1" x14ac:dyDescent="0.2">
      <c r="A17" s="14"/>
      <c r="B17" s="15"/>
      <c r="C17" s="16"/>
    </row>
    <row r="18" spans="1:3" hidden="1" x14ac:dyDescent="0.2">
      <c r="A18" s="14"/>
      <c r="B18" s="15"/>
      <c r="C18" s="16"/>
    </row>
    <row r="19" spans="1:3" x14ac:dyDescent="0.2">
      <c r="A19" s="4"/>
      <c r="B19" s="10"/>
    </row>
    <row r="20" spans="1:3" x14ac:dyDescent="0.2">
      <c r="A20" s="18" t="s">
        <v>11</v>
      </c>
      <c r="B20" s="19">
        <f>B12-B89</f>
        <v>2037</v>
      </c>
      <c r="C20" s="20"/>
    </row>
    <row r="21" spans="1:3" x14ac:dyDescent="0.2">
      <c r="A21" s="2"/>
    </row>
    <row r="22" spans="1:3" x14ac:dyDescent="0.2">
      <c r="A22" s="2"/>
    </row>
    <row r="23" spans="1:3" x14ac:dyDescent="0.2">
      <c r="A23" s="7" t="s">
        <v>12</v>
      </c>
      <c r="B23" s="7"/>
      <c r="C23" s="21"/>
    </row>
    <row r="24" spans="1:3" x14ac:dyDescent="0.2">
      <c r="A24" s="2" t="s">
        <v>13</v>
      </c>
      <c r="B24" s="3"/>
      <c r="C24" s="22"/>
    </row>
    <row r="25" spans="1:3" x14ac:dyDescent="0.2">
      <c r="A25" s="12">
        <v>44926</v>
      </c>
      <c r="B25" s="23"/>
      <c r="C25" s="23"/>
    </row>
    <row r="26" spans="1:3" x14ac:dyDescent="0.2">
      <c r="A26" s="13"/>
      <c r="B26" s="24"/>
      <c r="C26" s="23"/>
    </row>
    <row r="27" spans="1:3" x14ac:dyDescent="0.2">
      <c r="A27" s="2" t="s">
        <v>14</v>
      </c>
      <c r="B27" s="23"/>
      <c r="C27" s="23"/>
    </row>
    <row r="28" spans="1:3" x14ac:dyDescent="0.2">
      <c r="A28" s="25"/>
      <c r="B28" s="23"/>
      <c r="C28" s="25"/>
    </row>
    <row r="29" spans="1:3" x14ac:dyDescent="0.2">
      <c r="A29" s="13"/>
      <c r="B29" s="23"/>
      <c r="C29" s="23"/>
    </row>
    <row r="30" spans="1:3" ht="17" x14ac:dyDescent="0.2">
      <c r="A30" s="14" t="s">
        <v>15</v>
      </c>
      <c r="B30" s="26">
        <v>12500</v>
      </c>
      <c r="C30" s="16" t="s">
        <v>16</v>
      </c>
    </row>
    <row r="31" spans="1:3" x14ac:dyDescent="0.2">
      <c r="A31" s="14" t="s">
        <v>17</v>
      </c>
      <c r="B31" s="27"/>
      <c r="C31" s="16"/>
    </row>
    <row r="32" spans="1:3" x14ac:dyDescent="0.2">
      <c r="A32" s="1" t="s">
        <v>18</v>
      </c>
      <c r="B32" s="27"/>
      <c r="C32" s="16"/>
    </row>
    <row r="33" spans="1:3" x14ac:dyDescent="0.2">
      <c r="A33" s="14"/>
      <c r="B33" s="27"/>
      <c r="C33" s="11"/>
    </row>
    <row r="34" spans="1:3" x14ac:dyDescent="0.2">
      <c r="A34" s="1" t="s">
        <v>19</v>
      </c>
      <c r="B34" s="27"/>
      <c r="C34" s="11"/>
    </row>
    <row r="35" spans="1:3" x14ac:dyDescent="0.2">
      <c r="A35" s="14"/>
      <c r="B35" s="27"/>
      <c r="C35" s="11"/>
    </row>
    <row r="36" spans="1:3" x14ac:dyDescent="0.2">
      <c r="A36" s="14" t="s">
        <v>20</v>
      </c>
      <c r="B36" s="27"/>
      <c r="C36" s="16"/>
    </row>
    <row r="37" spans="1:3" x14ac:dyDescent="0.2">
      <c r="A37" s="14" t="s">
        <v>21</v>
      </c>
      <c r="B37" s="27"/>
      <c r="C37" s="11"/>
    </row>
    <row r="38" spans="1:3" x14ac:dyDescent="0.2">
      <c r="A38" s="14"/>
      <c r="B38" s="27"/>
      <c r="C38" s="11"/>
    </row>
    <row r="39" spans="1:3" x14ac:dyDescent="0.2">
      <c r="A39" s="14" t="s">
        <v>22</v>
      </c>
      <c r="B39" s="27"/>
      <c r="C39" s="11"/>
    </row>
    <row r="40" spans="1:3" x14ac:dyDescent="0.2">
      <c r="A40" s="14" t="s">
        <v>23</v>
      </c>
      <c r="B40" s="27"/>
      <c r="C40" s="16"/>
    </row>
    <row r="41" spans="1:3" x14ac:dyDescent="0.2">
      <c r="A41" s="14" t="s">
        <v>24</v>
      </c>
      <c r="B41" s="27"/>
      <c r="C41" s="11"/>
    </row>
    <row r="42" spans="1:3" x14ac:dyDescent="0.2">
      <c r="A42" s="14" t="s">
        <v>25</v>
      </c>
      <c r="B42" s="27"/>
      <c r="C42" s="11"/>
    </row>
    <row r="43" spans="1:3" x14ac:dyDescent="0.2">
      <c r="A43" s="14"/>
      <c r="B43" s="27"/>
      <c r="C43" s="11"/>
    </row>
    <row r="44" spans="1:3" x14ac:dyDescent="0.2">
      <c r="A44" s="14" t="s">
        <v>26</v>
      </c>
      <c r="B44" s="27"/>
      <c r="C44" s="16"/>
    </row>
    <row r="45" spans="1:3" x14ac:dyDescent="0.2">
      <c r="A45" s="14" t="s">
        <v>27</v>
      </c>
      <c r="B45" s="27"/>
      <c r="C45" s="11"/>
    </row>
    <row r="46" spans="1:3" x14ac:dyDescent="0.2">
      <c r="A46" s="14" t="s">
        <v>28</v>
      </c>
      <c r="B46" s="27"/>
      <c r="C46" s="16"/>
    </row>
    <row r="47" spans="1:3" x14ac:dyDescent="0.2">
      <c r="A47" s="14" t="s">
        <v>29</v>
      </c>
      <c r="B47" s="27"/>
      <c r="C47" s="16"/>
    </row>
    <row r="48" spans="1:3" x14ac:dyDescent="0.2">
      <c r="A48" s="14"/>
      <c r="B48" s="27"/>
      <c r="C48" s="11"/>
    </row>
    <row r="49" spans="1:3" x14ac:dyDescent="0.2">
      <c r="A49" s="14" t="s">
        <v>30</v>
      </c>
      <c r="B49" s="27"/>
      <c r="C49" s="16"/>
    </row>
    <row r="50" spans="1:3" x14ac:dyDescent="0.2">
      <c r="A50" s="14"/>
      <c r="B50" s="27"/>
      <c r="C50" s="11"/>
    </row>
    <row r="51" spans="1:3" x14ac:dyDescent="0.2">
      <c r="A51" s="14" t="s">
        <v>31</v>
      </c>
      <c r="B51" s="27"/>
      <c r="C51" s="11"/>
    </row>
    <row r="52" spans="1:3" x14ac:dyDescent="0.2">
      <c r="A52" s="28"/>
      <c r="B52" s="29"/>
      <c r="C52" s="30"/>
    </row>
    <row r="53" spans="1:3" ht="17" x14ac:dyDescent="0.2">
      <c r="A53" s="31" t="s">
        <v>12</v>
      </c>
      <c r="B53" s="32">
        <v>1500</v>
      </c>
      <c r="C53" s="33" t="s">
        <v>16</v>
      </c>
    </row>
    <row r="54" spans="1:3" x14ac:dyDescent="0.2">
      <c r="B54" s="10"/>
      <c r="C54" s="11"/>
    </row>
    <row r="55" spans="1:3" x14ac:dyDescent="0.2">
      <c r="B55" s="3"/>
      <c r="C55" s="10"/>
    </row>
    <row r="56" spans="1:3" x14ac:dyDescent="0.2">
      <c r="A56" s="34" t="s">
        <v>32</v>
      </c>
      <c r="B56" s="35">
        <f>ROUND((B20/B30),1)</f>
        <v>0.2</v>
      </c>
      <c r="C56" s="10"/>
    </row>
    <row r="57" spans="1:3" x14ac:dyDescent="0.2">
      <c r="A57" s="34" t="s">
        <v>33</v>
      </c>
      <c r="B57" s="36" t="s">
        <v>34</v>
      </c>
      <c r="C57" s="10"/>
    </row>
    <row r="58" spans="1:3" x14ac:dyDescent="0.2">
      <c r="A58" s="34" t="s">
        <v>35</v>
      </c>
      <c r="B58" s="35">
        <f>ROUND((B20/B53),1)</f>
        <v>1.4</v>
      </c>
      <c r="C58" s="10"/>
    </row>
    <row r="61" spans="1:3" x14ac:dyDescent="0.2">
      <c r="A61" s="7" t="s">
        <v>36</v>
      </c>
      <c r="B61" s="8"/>
      <c r="C61" s="9"/>
    </row>
    <row r="62" spans="1:3" x14ac:dyDescent="0.2">
      <c r="C62" s="10"/>
    </row>
    <row r="63" spans="1:3" x14ac:dyDescent="0.2">
      <c r="A63" s="14" t="s">
        <v>37</v>
      </c>
    </row>
    <row r="64" spans="1:3" x14ac:dyDescent="0.2">
      <c r="A64" s="14" t="s">
        <v>38</v>
      </c>
    </row>
    <row r="65" spans="1:3" x14ac:dyDescent="0.2">
      <c r="A65" t="s">
        <v>39</v>
      </c>
    </row>
    <row r="66" spans="1:3" x14ac:dyDescent="0.2">
      <c r="C66" s="11"/>
    </row>
    <row r="67" spans="1:3" x14ac:dyDescent="0.2">
      <c r="A67" s="37"/>
      <c r="B67" s="37"/>
      <c r="C67" s="9"/>
    </row>
    <row r="68" spans="1:3" x14ac:dyDescent="0.2">
      <c r="C68" s="38"/>
    </row>
    <row r="69" spans="1:3" x14ac:dyDescent="0.2">
      <c r="C69" s="38"/>
    </row>
    <row r="70" spans="1:3" hidden="1" x14ac:dyDescent="0.2">
      <c r="B70" s="3" t="s">
        <v>3</v>
      </c>
    </row>
    <row r="71" spans="1:3" hidden="1" x14ac:dyDescent="0.2">
      <c r="B71" s="3"/>
    </row>
    <row r="72" spans="1:3" hidden="1" x14ac:dyDescent="0.2">
      <c r="B72" s="5" t="s">
        <v>5</v>
      </c>
    </row>
    <row r="73" spans="1:3" hidden="1" x14ac:dyDescent="0.2">
      <c r="B73" s="5"/>
    </row>
    <row r="74" spans="1:3" hidden="1" x14ac:dyDescent="0.2">
      <c r="B74" s="39" t="s">
        <v>40</v>
      </c>
    </row>
    <row r="75" spans="1:3" hidden="1" x14ac:dyDescent="0.2">
      <c r="A75" s="2" t="s">
        <v>14</v>
      </c>
      <c r="B75" s="5"/>
    </row>
    <row r="76" spans="1:3" hidden="1" x14ac:dyDescent="0.2">
      <c r="A76" s="40"/>
      <c r="B76" s="5"/>
    </row>
    <row r="77" spans="1:3" hidden="1" x14ac:dyDescent="0.2"/>
    <row r="78" spans="1:3" ht="17" hidden="1" x14ac:dyDescent="0.2">
      <c r="A78" s="14" t="s">
        <v>41</v>
      </c>
      <c r="B78" s="15">
        <v>0</v>
      </c>
      <c r="C78" s="16" t="s">
        <v>42</v>
      </c>
    </row>
    <row r="79" spans="1:3" hidden="1" x14ac:dyDescent="0.2">
      <c r="A79" s="14" t="s">
        <v>43</v>
      </c>
      <c r="B79" s="15"/>
      <c r="C79" s="16"/>
    </row>
    <row r="80" spans="1:3" hidden="1" x14ac:dyDescent="0.2">
      <c r="A80" t="s">
        <v>44</v>
      </c>
      <c r="B80" s="29"/>
      <c r="C80" s="16"/>
    </row>
    <row r="81" spans="1:9" hidden="1" x14ac:dyDescent="0.2">
      <c r="A81" s="2" t="s">
        <v>45</v>
      </c>
      <c r="B81" s="41">
        <f>SUM(B78:B80)</f>
        <v>0</v>
      </c>
    </row>
    <row r="84" spans="1:9" x14ac:dyDescent="0.2">
      <c r="A84" s="42" t="s">
        <v>46</v>
      </c>
    </row>
    <row r="88" spans="1:9" x14ac:dyDescent="0.2">
      <c r="E88" s="16"/>
      <c r="F88" s="16"/>
      <c r="G88" s="16"/>
      <c r="H88" s="16"/>
      <c r="I88" s="16"/>
    </row>
    <row r="91" spans="1:9" x14ac:dyDescent="0.2">
      <c r="B91" s="43"/>
    </row>
    <row r="92" spans="1:9" x14ac:dyDescent="0.2">
      <c r="B92" s="43"/>
    </row>
  </sheetData>
  <sheetProtection algorithmName="SHA-512" hashValue="HMnkX/H95NcuKGcvmqESe2w/XLxbC6+P5Gd8T/a6zdhzx0BxeChbbmetqU078YXK1bp+BDOZsALWXuwL0pjKMA==" saltValue="eBloPg+czv0VSMqNgXPcGQ==" spinCount="100000" sheet="1" objects="1" scenarios="1"/>
  <pageMargins left="0.7" right="0.7" top="0.75" bottom="0.75" header="0.3" footer="0.3"/>
  <pageSetup paperSize="9" scale="61"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D9EA3-9F70-3E46-8738-D9F9C7562C66}">
  <sheetPr>
    <pageSetUpPr fitToPage="1"/>
  </sheetPr>
  <dimension ref="A1:I88"/>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47</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45014</v>
      </c>
      <c r="B9" s="10"/>
      <c r="C9" s="11"/>
    </row>
    <row r="10" spans="1:3" x14ac:dyDescent="0.2">
      <c r="A10" s="13"/>
      <c r="B10" s="10"/>
      <c r="C10" s="11"/>
    </row>
    <row r="11" spans="1:3" x14ac:dyDescent="0.2">
      <c r="A11" s="13"/>
      <c r="B11" s="10"/>
      <c r="C11" s="11"/>
    </row>
    <row r="12" spans="1:3" ht="34" x14ac:dyDescent="0.2">
      <c r="A12" s="14" t="s">
        <v>48</v>
      </c>
      <c r="B12" s="15">
        <v>22560</v>
      </c>
      <c r="C12" s="16" t="s">
        <v>49</v>
      </c>
    </row>
    <row r="13" spans="1:3" x14ac:dyDescent="0.2">
      <c r="A13" s="14"/>
      <c r="B13" s="15"/>
      <c r="C13" s="16"/>
    </row>
    <row r="14" spans="1:3" x14ac:dyDescent="0.2">
      <c r="A14" s="14"/>
      <c r="B14" s="15"/>
      <c r="C14" s="16"/>
    </row>
    <row r="15" spans="1:3" x14ac:dyDescent="0.2">
      <c r="A15" s="17" t="s">
        <v>10</v>
      </c>
      <c r="B15" s="15"/>
      <c r="C15" s="16"/>
    </row>
    <row r="16" spans="1:3" x14ac:dyDescent="0.2">
      <c r="A16" s="14"/>
      <c r="B16" s="15"/>
      <c r="C16" s="16"/>
    </row>
    <row r="17" spans="1:3" ht="68" x14ac:dyDescent="0.2">
      <c r="A17" s="14" t="s">
        <v>50</v>
      </c>
      <c r="B17" s="15">
        <f>-B81</f>
        <v>5607.45</v>
      </c>
      <c r="C17" s="16" t="s">
        <v>146</v>
      </c>
    </row>
    <row r="18" spans="1:3" x14ac:dyDescent="0.2">
      <c r="A18" s="14"/>
      <c r="B18" s="15"/>
      <c r="C18" s="16"/>
    </row>
    <row r="19" spans="1:3" x14ac:dyDescent="0.2">
      <c r="A19" s="4"/>
      <c r="B19" s="10"/>
    </row>
    <row r="20" spans="1:3" x14ac:dyDescent="0.2">
      <c r="A20" s="18" t="s">
        <v>11</v>
      </c>
      <c r="B20" s="19">
        <f>B12-B81</f>
        <v>28167.45</v>
      </c>
      <c r="C20" s="20"/>
    </row>
    <row r="21" spans="1:3" x14ac:dyDescent="0.2">
      <c r="A21" s="2"/>
    </row>
    <row r="22" spans="1:3" x14ac:dyDescent="0.2">
      <c r="A22" s="2"/>
    </row>
    <row r="23" spans="1:3" x14ac:dyDescent="0.2">
      <c r="A23" s="7" t="s">
        <v>12</v>
      </c>
      <c r="B23" s="7"/>
      <c r="C23" s="21"/>
    </row>
    <row r="24" spans="1:3" x14ac:dyDescent="0.2">
      <c r="A24" s="2" t="s">
        <v>13</v>
      </c>
      <c r="B24" s="3"/>
      <c r="C24" s="22"/>
    </row>
    <row r="25" spans="1:3" x14ac:dyDescent="0.2">
      <c r="A25" s="12">
        <v>44834</v>
      </c>
      <c r="B25" s="23"/>
      <c r="C25" s="23"/>
    </row>
    <row r="26" spans="1:3" x14ac:dyDescent="0.2">
      <c r="A26" s="13"/>
      <c r="B26" s="24"/>
      <c r="C26" s="23"/>
    </row>
    <row r="27" spans="1:3" x14ac:dyDescent="0.2">
      <c r="A27" s="2" t="s">
        <v>14</v>
      </c>
      <c r="B27" s="23"/>
      <c r="C27" s="23"/>
    </row>
    <row r="28" spans="1:3" x14ac:dyDescent="0.2">
      <c r="A28" s="25"/>
      <c r="B28" s="23"/>
      <c r="C28" s="25"/>
    </row>
    <row r="29" spans="1:3" x14ac:dyDescent="0.2">
      <c r="A29" s="13"/>
      <c r="B29" s="23"/>
      <c r="C29" s="23"/>
    </row>
    <row r="30" spans="1:3" ht="34" x14ac:dyDescent="0.2">
      <c r="A30" s="14" t="s">
        <v>15</v>
      </c>
      <c r="B30" s="26">
        <v>14658.695</v>
      </c>
      <c r="C30" s="16" t="s">
        <v>49</v>
      </c>
    </row>
    <row r="31" spans="1:3" x14ac:dyDescent="0.2">
      <c r="A31" s="14" t="s">
        <v>17</v>
      </c>
      <c r="B31" s="26"/>
      <c r="C31" s="16"/>
    </row>
    <row r="32" spans="1:3" ht="34" x14ac:dyDescent="0.2">
      <c r="A32" s="1" t="s">
        <v>18</v>
      </c>
      <c r="B32" s="26">
        <v>782.89499999999998</v>
      </c>
      <c r="C32" s="16" t="s">
        <v>49</v>
      </c>
    </row>
    <row r="33" spans="1:3" x14ac:dyDescent="0.2">
      <c r="A33" s="14"/>
      <c r="B33" s="26"/>
      <c r="C33" s="11"/>
    </row>
    <row r="34" spans="1:3" x14ac:dyDescent="0.2">
      <c r="A34" s="1" t="s">
        <v>19</v>
      </c>
      <c r="B34" s="26"/>
      <c r="C34" s="11"/>
    </row>
    <row r="35" spans="1:3" x14ac:dyDescent="0.2">
      <c r="A35" s="14"/>
      <c r="B35" s="26"/>
      <c r="C35" s="11"/>
    </row>
    <row r="36" spans="1:3" x14ac:dyDescent="0.2">
      <c r="A36" s="14" t="s">
        <v>20</v>
      </c>
      <c r="B36" s="26"/>
      <c r="C36" s="16"/>
    </row>
    <row r="37" spans="1:3" ht="34" x14ac:dyDescent="0.2">
      <c r="A37" s="14" t="s">
        <v>21</v>
      </c>
      <c r="B37" s="26">
        <v>1.242</v>
      </c>
      <c r="C37" s="16" t="s">
        <v>49</v>
      </c>
    </row>
    <row r="38" spans="1:3" x14ac:dyDescent="0.2">
      <c r="A38" s="14"/>
      <c r="B38" s="26"/>
      <c r="C38" s="11"/>
    </row>
    <row r="39" spans="1:3" x14ac:dyDescent="0.2">
      <c r="A39" s="14" t="s">
        <v>22</v>
      </c>
      <c r="B39" s="26"/>
      <c r="C39" s="11"/>
    </row>
    <row r="40" spans="1:3" x14ac:dyDescent="0.2">
      <c r="A40" s="14" t="s">
        <v>23</v>
      </c>
      <c r="B40" s="26"/>
      <c r="C40" s="16"/>
    </row>
    <row r="41" spans="1:3" x14ac:dyDescent="0.2">
      <c r="A41" s="14" t="s">
        <v>24</v>
      </c>
      <c r="B41" s="26"/>
      <c r="C41" s="11"/>
    </row>
    <row r="42" spans="1:3" ht="34" x14ac:dyDescent="0.2">
      <c r="A42" s="14" t="s">
        <v>25</v>
      </c>
      <c r="B42" s="26">
        <v>138.446</v>
      </c>
      <c r="C42" s="16" t="s">
        <v>51</v>
      </c>
    </row>
    <row r="43" spans="1:3" x14ac:dyDescent="0.2">
      <c r="A43" s="14"/>
      <c r="B43" s="26"/>
      <c r="C43" s="11"/>
    </row>
    <row r="44" spans="1:3" x14ac:dyDescent="0.2">
      <c r="A44" s="14" t="s">
        <v>26</v>
      </c>
      <c r="B44" s="26"/>
      <c r="C44" s="16"/>
    </row>
    <row r="45" spans="1:3" x14ac:dyDescent="0.2">
      <c r="A45" s="14" t="s">
        <v>27</v>
      </c>
      <c r="B45" s="26"/>
      <c r="C45" s="11"/>
    </row>
    <row r="46" spans="1:3" x14ac:dyDescent="0.2">
      <c r="A46" s="14" t="s">
        <v>28</v>
      </c>
      <c r="B46" s="26"/>
      <c r="C46" s="16"/>
    </row>
    <row r="47" spans="1:3" ht="34" x14ac:dyDescent="0.2">
      <c r="A47" s="14" t="s">
        <v>29</v>
      </c>
      <c r="B47" s="26">
        <v>841.09500000000003</v>
      </c>
      <c r="C47" s="16" t="s">
        <v>49</v>
      </c>
    </row>
    <row r="48" spans="1:3" x14ac:dyDescent="0.2">
      <c r="A48" s="14"/>
      <c r="B48" s="26"/>
      <c r="C48" s="11"/>
    </row>
    <row r="49" spans="1:3" ht="34" x14ac:dyDescent="0.2">
      <c r="A49" s="14" t="s">
        <v>30</v>
      </c>
      <c r="B49" s="26">
        <v>61.371000000000002</v>
      </c>
      <c r="C49" s="16" t="s">
        <v>49</v>
      </c>
    </row>
    <row r="50" spans="1:3" x14ac:dyDescent="0.2">
      <c r="A50" s="14"/>
      <c r="B50" s="26"/>
      <c r="C50" s="11"/>
    </row>
    <row r="51" spans="1:3" x14ac:dyDescent="0.2">
      <c r="A51" s="14" t="s">
        <v>31</v>
      </c>
      <c r="B51" s="26">
        <f>SUM(B36:B49)</f>
        <v>1042.154</v>
      </c>
      <c r="C51" s="11"/>
    </row>
    <row r="52" spans="1:3" x14ac:dyDescent="0.2">
      <c r="A52" s="28"/>
      <c r="B52" s="29"/>
      <c r="C52" s="30"/>
    </row>
    <row r="53" spans="1:3" x14ac:dyDescent="0.2">
      <c r="A53" s="31" t="s">
        <v>12</v>
      </c>
      <c r="B53" s="32">
        <f>B32+B51</f>
        <v>1825.049</v>
      </c>
      <c r="C53" s="44"/>
    </row>
    <row r="54" spans="1:3" x14ac:dyDescent="0.2">
      <c r="B54" s="10"/>
      <c r="C54" s="11"/>
    </row>
    <row r="55" spans="1:3" x14ac:dyDescent="0.2">
      <c r="B55" s="3"/>
      <c r="C55" s="10"/>
    </row>
    <row r="56" spans="1:3" x14ac:dyDescent="0.2">
      <c r="A56" s="34" t="s">
        <v>32</v>
      </c>
      <c r="B56" s="35">
        <f>ROUND((B20/B30),1)</f>
        <v>1.9</v>
      </c>
      <c r="C56" s="10"/>
    </row>
    <row r="57" spans="1:3" x14ac:dyDescent="0.2">
      <c r="A57" s="34" t="s">
        <v>33</v>
      </c>
      <c r="B57" s="35">
        <f>ROUND((B20/B32),1)</f>
        <v>36</v>
      </c>
      <c r="C57" s="10"/>
    </row>
    <row r="58" spans="1:3" x14ac:dyDescent="0.2">
      <c r="A58" s="34" t="s">
        <v>35</v>
      </c>
      <c r="B58" s="35">
        <f>ROUND((B20/B53),1)</f>
        <v>15.4</v>
      </c>
      <c r="C58" s="10"/>
    </row>
    <row r="61" spans="1:3" x14ac:dyDescent="0.2">
      <c r="A61" s="7" t="s">
        <v>36</v>
      </c>
      <c r="B61" s="8"/>
      <c r="C61" s="9"/>
    </row>
    <row r="62" spans="1:3" x14ac:dyDescent="0.2">
      <c r="C62" s="10"/>
    </row>
    <row r="63" spans="1:3" x14ac:dyDescent="0.2">
      <c r="A63" s="14" t="s">
        <v>52</v>
      </c>
    </row>
    <row r="64" spans="1:3" x14ac:dyDescent="0.2">
      <c r="A64" t="s">
        <v>53</v>
      </c>
    </row>
    <row r="65" spans="1:3" x14ac:dyDescent="0.2">
      <c r="A65" s="14" t="s">
        <v>54</v>
      </c>
    </row>
    <row r="66" spans="1:3" x14ac:dyDescent="0.2">
      <c r="C66" s="11"/>
    </row>
    <row r="67" spans="1:3" x14ac:dyDescent="0.2">
      <c r="A67" s="37"/>
      <c r="B67" s="37"/>
      <c r="C67" s="9"/>
    </row>
    <row r="68" spans="1:3" x14ac:dyDescent="0.2">
      <c r="C68" s="38"/>
    </row>
    <row r="69" spans="1:3" x14ac:dyDescent="0.2">
      <c r="C69" s="38"/>
    </row>
    <row r="70" spans="1:3" x14ac:dyDescent="0.2">
      <c r="B70" s="3" t="s">
        <v>3</v>
      </c>
    </row>
    <row r="71" spans="1:3" x14ac:dyDescent="0.2">
      <c r="B71" s="3"/>
    </row>
    <row r="72" spans="1:3" x14ac:dyDescent="0.2">
      <c r="B72" s="5" t="s">
        <v>5</v>
      </c>
    </row>
    <row r="73" spans="1:3" x14ac:dyDescent="0.2">
      <c r="B73" s="5"/>
    </row>
    <row r="74" spans="1:3" x14ac:dyDescent="0.2">
      <c r="B74" s="39">
        <v>44651</v>
      </c>
    </row>
    <row r="75" spans="1:3" x14ac:dyDescent="0.2">
      <c r="A75" s="2" t="s">
        <v>14</v>
      </c>
      <c r="B75" s="5"/>
    </row>
    <row r="76" spans="1:3" x14ac:dyDescent="0.2">
      <c r="A76" s="40"/>
      <c r="B76" s="5"/>
    </row>
    <row r="78" spans="1:3" ht="34" x14ac:dyDescent="0.2">
      <c r="A78" s="14" t="s">
        <v>41</v>
      </c>
      <c r="B78" s="15">
        <v>292.04000000000002</v>
      </c>
      <c r="C78" s="16" t="s">
        <v>49</v>
      </c>
    </row>
    <row r="79" spans="1:3" ht="34" x14ac:dyDescent="0.2">
      <c r="A79" s="14" t="s">
        <v>43</v>
      </c>
      <c r="B79" s="15">
        <v>-5899.49</v>
      </c>
      <c r="C79" s="16" t="s">
        <v>147</v>
      </c>
    </row>
    <row r="80" spans="1:3" x14ac:dyDescent="0.2">
      <c r="A80" t="s">
        <v>44</v>
      </c>
      <c r="B80" s="29"/>
      <c r="C80" s="16"/>
    </row>
    <row r="81" spans="1:9" x14ac:dyDescent="0.2">
      <c r="A81" s="2" t="s">
        <v>45</v>
      </c>
      <c r="B81" s="41">
        <f>SUM(B78:B80)</f>
        <v>-5607.45</v>
      </c>
    </row>
    <row r="84" spans="1:9" x14ac:dyDescent="0.2">
      <c r="A84" s="42" t="s">
        <v>46</v>
      </c>
    </row>
    <row r="88" spans="1:9" x14ac:dyDescent="0.2">
      <c r="E88" s="16"/>
      <c r="F88" s="16"/>
      <c r="G88" s="16"/>
      <c r="H88" s="16"/>
      <c r="I88" s="16"/>
    </row>
  </sheetData>
  <sheetProtection algorithmName="SHA-512" hashValue="SGC9NqbtXDa4IZnubuSORmxb6wLle0om2g2MOamXmyx5HSAW6TvqRMFDKuBJ+T+lJL0+PlZSprKrrVjFNuYvUQ==" saltValue="sZRMViN0GPDQ444lL/aU8A==" spinCount="100000" sheet="1" objects="1" scenarios="1"/>
  <pageMargins left="0.7" right="0.7" top="0.75" bottom="0.75" header="0.3" footer="0.3"/>
  <pageSetup paperSize="9" scale="50"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6B9F5-F1FA-D646-85B9-A3644AB81059}">
  <sheetPr>
    <pageSetUpPr fitToPage="1"/>
  </sheetPr>
  <dimension ref="A1:I97"/>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55</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45082</v>
      </c>
      <c r="B9" s="10"/>
      <c r="C9" s="11"/>
    </row>
    <row r="10" spans="1:3" x14ac:dyDescent="0.2">
      <c r="A10" s="13"/>
      <c r="B10" s="10"/>
      <c r="C10" s="11"/>
    </row>
    <row r="11" spans="1:3" x14ac:dyDescent="0.2">
      <c r="A11" s="13"/>
      <c r="B11" s="10"/>
      <c r="C11" s="11"/>
    </row>
    <row r="12" spans="1:3" ht="17" x14ac:dyDescent="0.2">
      <c r="A12" s="14" t="s">
        <v>56</v>
      </c>
      <c r="B12" s="15">
        <v>1853</v>
      </c>
      <c r="C12" s="16" t="s">
        <v>57</v>
      </c>
    </row>
    <row r="13" spans="1:3" x14ac:dyDescent="0.2">
      <c r="A13" s="14"/>
      <c r="B13" s="15"/>
      <c r="C13" s="16"/>
    </row>
    <row r="14" spans="1:3" ht="17" x14ac:dyDescent="0.2">
      <c r="A14" s="14" t="s">
        <v>58</v>
      </c>
      <c r="B14" s="15">
        <v>215</v>
      </c>
      <c r="C14" s="16" t="s">
        <v>57</v>
      </c>
    </row>
    <row r="15" spans="1:3" x14ac:dyDescent="0.2">
      <c r="A15" s="14"/>
      <c r="B15" s="15"/>
      <c r="C15" s="16"/>
    </row>
    <row r="16" spans="1:3" ht="17" x14ac:dyDescent="0.2">
      <c r="A16" s="14" t="s">
        <v>8</v>
      </c>
      <c r="B16" s="15">
        <v>2000</v>
      </c>
      <c r="C16" s="16" t="s">
        <v>57</v>
      </c>
    </row>
    <row r="17" spans="1:3" x14ac:dyDescent="0.2">
      <c r="A17" s="14"/>
      <c r="B17" s="15"/>
      <c r="C17" s="16"/>
    </row>
    <row r="18" spans="1:3" ht="17" x14ac:dyDescent="0.2">
      <c r="A18" s="14" t="s">
        <v>59</v>
      </c>
      <c r="B18" s="45">
        <v>360</v>
      </c>
      <c r="C18" s="16" t="s">
        <v>57</v>
      </c>
    </row>
    <row r="19" spans="1:3" x14ac:dyDescent="0.2">
      <c r="A19" s="14"/>
      <c r="B19" s="15"/>
      <c r="C19" s="16"/>
    </row>
    <row r="20" spans="1:3" x14ac:dyDescent="0.2">
      <c r="A20" s="1" t="s">
        <v>60</v>
      </c>
      <c r="B20" s="15">
        <f>SUM(B12:B18)</f>
        <v>4428</v>
      </c>
      <c r="C20" s="16"/>
    </row>
    <row r="21" spans="1:3" x14ac:dyDescent="0.2">
      <c r="A21" s="14"/>
      <c r="B21" s="15"/>
      <c r="C21" s="16"/>
    </row>
    <row r="22" spans="1:3" x14ac:dyDescent="0.2">
      <c r="A22" s="17" t="s">
        <v>10</v>
      </c>
      <c r="B22" s="15"/>
      <c r="C22" s="16"/>
    </row>
    <row r="23" spans="1:3" x14ac:dyDescent="0.2">
      <c r="A23" s="14"/>
      <c r="B23" s="15"/>
      <c r="C23" s="16"/>
    </row>
    <row r="24" spans="1:3" ht="17" x14ac:dyDescent="0.2">
      <c r="A24" s="14" t="s">
        <v>61</v>
      </c>
      <c r="B24" s="15">
        <f>-B90</f>
        <v>3100</v>
      </c>
      <c r="C24" s="16" t="s">
        <v>62</v>
      </c>
    </row>
    <row r="25" spans="1:3" x14ac:dyDescent="0.2">
      <c r="A25" s="14"/>
      <c r="B25" s="15"/>
      <c r="C25" s="16"/>
    </row>
    <row r="26" spans="1:3" x14ac:dyDescent="0.2">
      <c r="A26" s="4"/>
      <c r="B26" s="10"/>
    </row>
    <row r="27" spans="1:3" x14ac:dyDescent="0.2">
      <c r="A27" s="18" t="s">
        <v>11</v>
      </c>
      <c r="B27" s="19">
        <f>B20-B90</f>
        <v>7528</v>
      </c>
      <c r="C27" s="20"/>
    </row>
    <row r="28" spans="1:3" x14ac:dyDescent="0.2">
      <c r="A28" s="2"/>
    </row>
    <row r="29" spans="1:3" x14ac:dyDescent="0.2">
      <c r="A29" s="2"/>
    </row>
    <row r="30" spans="1:3" x14ac:dyDescent="0.2">
      <c r="A30" s="7" t="s">
        <v>12</v>
      </c>
      <c r="B30" s="7"/>
      <c r="C30" s="21"/>
    </row>
    <row r="31" spans="1:3" x14ac:dyDescent="0.2">
      <c r="A31" s="2" t="s">
        <v>13</v>
      </c>
      <c r="B31" s="3"/>
      <c r="C31" s="22"/>
    </row>
    <row r="32" spans="1:3" x14ac:dyDescent="0.2">
      <c r="A32" s="12">
        <v>45016</v>
      </c>
      <c r="B32" s="23"/>
      <c r="C32" s="23"/>
    </row>
    <row r="33" spans="1:3" x14ac:dyDescent="0.2">
      <c r="A33" s="13"/>
      <c r="B33" s="24"/>
      <c r="C33" s="23"/>
    </row>
    <row r="34" spans="1:3" x14ac:dyDescent="0.2">
      <c r="A34" s="2" t="s">
        <v>14</v>
      </c>
      <c r="B34" s="23"/>
      <c r="C34" s="23"/>
    </row>
    <row r="35" spans="1:3" x14ac:dyDescent="0.2">
      <c r="A35" s="25"/>
      <c r="B35" s="23"/>
      <c r="C35" s="25"/>
    </row>
    <row r="36" spans="1:3" x14ac:dyDescent="0.2">
      <c r="A36" s="13"/>
      <c r="B36" s="23"/>
      <c r="C36" s="23"/>
    </row>
    <row r="37" spans="1:3" ht="17" x14ac:dyDescent="0.2">
      <c r="A37" s="14" t="s">
        <v>15</v>
      </c>
      <c r="B37" s="26">
        <v>7400</v>
      </c>
      <c r="C37" s="16" t="s">
        <v>63</v>
      </c>
    </row>
    <row r="38" spans="1:3" x14ac:dyDescent="0.2">
      <c r="A38" s="14" t="s">
        <v>17</v>
      </c>
      <c r="B38" s="27"/>
      <c r="C38" s="16"/>
    </row>
    <row r="39" spans="1:3" x14ac:dyDescent="0.2">
      <c r="A39" s="1" t="s">
        <v>18</v>
      </c>
      <c r="B39" s="27"/>
      <c r="C39" s="16"/>
    </row>
    <row r="40" spans="1:3" x14ac:dyDescent="0.2">
      <c r="A40" s="14"/>
      <c r="B40" s="27"/>
      <c r="C40" s="11"/>
    </row>
    <row r="41" spans="1:3" x14ac:dyDescent="0.2">
      <c r="A41" s="1" t="s">
        <v>19</v>
      </c>
      <c r="B41" s="27"/>
      <c r="C41" s="11"/>
    </row>
    <row r="42" spans="1:3" x14ac:dyDescent="0.2">
      <c r="A42" s="14"/>
      <c r="B42" s="27"/>
      <c r="C42" s="11"/>
    </row>
    <row r="43" spans="1:3" x14ac:dyDescent="0.2">
      <c r="A43" s="14" t="s">
        <v>20</v>
      </c>
      <c r="B43" s="27"/>
      <c r="C43" s="16"/>
    </row>
    <row r="44" spans="1:3" x14ac:dyDescent="0.2">
      <c r="A44" s="14" t="s">
        <v>21</v>
      </c>
      <c r="B44" s="27"/>
      <c r="C44" s="11"/>
    </row>
    <row r="45" spans="1:3" x14ac:dyDescent="0.2">
      <c r="A45" s="14"/>
      <c r="B45" s="27"/>
      <c r="C45" s="11"/>
    </row>
    <row r="46" spans="1:3" x14ac:dyDescent="0.2">
      <c r="A46" s="14" t="s">
        <v>22</v>
      </c>
      <c r="B46" s="27"/>
      <c r="C46" s="11"/>
    </row>
    <row r="47" spans="1:3" x14ac:dyDescent="0.2">
      <c r="A47" s="14" t="s">
        <v>23</v>
      </c>
      <c r="B47" s="27"/>
      <c r="C47" s="16"/>
    </row>
    <row r="48" spans="1:3" x14ac:dyDescent="0.2">
      <c r="A48" s="14" t="s">
        <v>24</v>
      </c>
      <c r="B48" s="27"/>
      <c r="C48" s="11"/>
    </row>
    <row r="49" spans="1:3" x14ac:dyDescent="0.2">
      <c r="A49" s="14" t="s">
        <v>25</v>
      </c>
      <c r="B49" s="27"/>
      <c r="C49" s="11"/>
    </row>
    <row r="50" spans="1:3" x14ac:dyDescent="0.2">
      <c r="A50" s="14"/>
      <c r="B50" s="27"/>
      <c r="C50" s="11"/>
    </row>
    <row r="51" spans="1:3" x14ac:dyDescent="0.2">
      <c r="A51" s="14" t="s">
        <v>26</v>
      </c>
      <c r="B51" s="27"/>
      <c r="C51" s="16"/>
    </row>
    <row r="52" spans="1:3" x14ac:dyDescent="0.2">
      <c r="A52" s="14" t="s">
        <v>27</v>
      </c>
      <c r="B52" s="27"/>
      <c r="C52" s="11"/>
    </row>
    <row r="53" spans="1:3" x14ac:dyDescent="0.2">
      <c r="A53" s="14" t="s">
        <v>28</v>
      </c>
      <c r="B53" s="27"/>
      <c r="C53" s="16"/>
    </row>
    <row r="54" spans="1:3" x14ac:dyDescent="0.2">
      <c r="A54" s="14" t="s">
        <v>29</v>
      </c>
      <c r="B54" s="27"/>
      <c r="C54" s="16"/>
    </row>
    <row r="55" spans="1:3" x14ac:dyDescent="0.2">
      <c r="A55" s="14"/>
      <c r="B55" s="27"/>
      <c r="C55" s="11"/>
    </row>
    <row r="56" spans="1:3" x14ac:dyDescent="0.2">
      <c r="A56" s="14" t="s">
        <v>30</v>
      </c>
      <c r="B56" s="27"/>
      <c r="C56" s="16"/>
    </row>
    <row r="57" spans="1:3" x14ac:dyDescent="0.2">
      <c r="A57" s="14"/>
      <c r="B57" s="27"/>
      <c r="C57" s="11"/>
    </row>
    <row r="58" spans="1:3" x14ac:dyDescent="0.2">
      <c r="A58" s="14" t="s">
        <v>31</v>
      </c>
      <c r="B58" s="27"/>
      <c r="C58" s="11"/>
    </row>
    <row r="59" spans="1:3" x14ac:dyDescent="0.2">
      <c r="A59" s="28"/>
      <c r="B59" s="29"/>
      <c r="C59" s="30"/>
    </row>
    <row r="60" spans="1:3" ht="17" x14ac:dyDescent="0.2">
      <c r="A60" s="31" t="s">
        <v>12</v>
      </c>
      <c r="B60" s="32">
        <v>100</v>
      </c>
      <c r="C60" s="44" t="s">
        <v>63</v>
      </c>
    </row>
    <row r="61" spans="1:3" x14ac:dyDescent="0.2">
      <c r="B61" s="10"/>
      <c r="C61" s="11"/>
    </row>
    <row r="62" spans="1:3" x14ac:dyDescent="0.2">
      <c r="B62" s="3"/>
      <c r="C62" s="10"/>
    </row>
    <row r="63" spans="1:3" x14ac:dyDescent="0.2">
      <c r="A63" s="34" t="s">
        <v>32</v>
      </c>
      <c r="B63" s="35">
        <f>ROUND((B27/B37),1)</f>
        <v>1</v>
      </c>
      <c r="C63" s="10"/>
    </row>
    <row r="64" spans="1:3" x14ac:dyDescent="0.2">
      <c r="A64" s="34" t="s">
        <v>33</v>
      </c>
      <c r="B64" s="36" t="s">
        <v>34</v>
      </c>
      <c r="C64" s="10"/>
    </row>
    <row r="65" spans="1:3" x14ac:dyDescent="0.2">
      <c r="A65" s="34" t="s">
        <v>35</v>
      </c>
      <c r="B65" s="36" t="s">
        <v>34</v>
      </c>
      <c r="C65" s="10"/>
    </row>
    <row r="68" spans="1:3" x14ac:dyDescent="0.2">
      <c r="A68" s="7" t="s">
        <v>36</v>
      </c>
      <c r="B68" s="8"/>
      <c r="C68" s="9"/>
    </row>
    <row r="69" spans="1:3" x14ac:dyDescent="0.2">
      <c r="C69" s="10"/>
    </row>
    <row r="70" spans="1:3" x14ac:dyDescent="0.2">
      <c r="A70" s="14" t="s">
        <v>64</v>
      </c>
    </row>
    <row r="71" spans="1:3" x14ac:dyDescent="0.2">
      <c r="A71" s="14" t="s">
        <v>65</v>
      </c>
    </row>
    <row r="72" spans="1:3" x14ac:dyDescent="0.2">
      <c r="A72" t="s">
        <v>66</v>
      </c>
    </row>
    <row r="73" spans="1:3" x14ac:dyDescent="0.2">
      <c r="A73" t="s">
        <v>67</v>
      </c>
    </row>
    <row r="74" spans="1:3" x14ac:dyDescent="0.2">
      <c r="A74" t="s">
        <v>68</v>
      </c>
      <c r="C74" s="11"/>
    </row>
    <row r="75" spans="1:3" x14ac:dyDescent="0.2">
      <c r="C75" s="11"/>
    </row>
    <row r="76" spans="1:3" x14ac:dyDescent="0.2">
      <c r="A76" s="37"/>
      <c r="B76" s="37"/>
      <c r="C76" s="9"/>
    </row>
    <row r="77" spans="1:3" x14ac:dyDescent="0.2">
      <c r="C77" s="38"/>
    </row>
    <row r="78" spans="1:3" x14ac:dyDescent="0.2">
      <c r="C78" s="38"/>
    </row>
    <row r="79" spans="1:3" x14ac:dyDescent="0.2">
      <c r="B79" s="3" t="s">
        <v>3</v>
      </c>
    </row>
    <row r="80" spans="1:3" x14ac:dyDescent="0.2">
      <c r="B80" s="3"/>
    </row>
    <row r="81" spans="1:3" x14ac:dyDescent="0.2">
      <c r="B81" s="5" t="s">
        <v>5</v>
      </c>
    </row>
    <row r="82" spans="1:3" x14ac:dyDescent="0.2">
      <c r="B82" s="5"/>
    </row>
    <row r="83" spans="1:3" x14ac:dyDescent="0.2">
      <c r="B83" s="39">
        <v>45079</v>
      </c>
    </row>
    <row r="84" spans="1:3" x14ac:dyDescent="0.2">
      <c r="A84" s="2" t="s">
        <v>14</v>
      </c>
      <c r="B84" s="5"/>
    </row>
    <row r="85" spans="1:3" x14ac:dyDescent="0.2">
      <c r="A85" s="40"/>
      <c r="B85" s="5"/>
    </row>
    <row r="87" spans="1:3" ht="17" x14ac:dyDescent="0.2">
      <c r="A87" s="14" t="s">
        <v>41</v>
      </c>
      <c r="B87" s="15">
        <v>628</v>
      </c>
      <c r="C87" s="16" t="s">
        <v>57</v>
      </c>
    </row>
    <row r="88" spans="1:3" ht="17" x14ac:dyDescent="0.2">
      <c r="A88" s="14" t="s">
        <v>43</v>
      </c>
      <c r="B88" s="15">
        <v>-3728</v>
      </c>
      <c r="C88" s="16" t="s">
        <v>57</v>
      </c>
    </row>
    <row r="89" spans="1:3" x14ac:dyDescent="0.2">
      <c r="A89" t="s">
        <v>44</v>
      </c>
      <c r="B89" s="29"/>
      <c r="C89" s="16"/>
    </row>
    <row r="90" spans="1:3" x14ac:dyDescent="0.2">
      <c r="A90" s="2" t="s">
        <v>45</v>
      </c>
      <c r="B90" s="41">
        <f>SUM(B87:B89)</f>
        <v>-3100</v>
      </c>
    </row>
    <row r="93" spans="1:3" x14ac:dyDescent="0.2">
      <c r="A93" s="42" t="s">
        <v>46</v>
      </c>
    </row>
    <row r="97" spans="5:9" x14ac:dyDescent="0.2">
      <c r="E97" s="16"/>
      <c r="F97" s="16"/>
      <c r="G97" s="16"/>
      <c r="H97" s="16"/>
      <c r="I97" s="16"/>
    </row>
  </sheetData>
  <sheetProtection algorithmName="SHA-512" hashValue="NethU4PVGjpKlqr3MCcyNw9kviByZf0MzpguIQ8KmkCbaeKioOIMTcwI2x85nbrI83YFWj33r8TZlGBgUD+Nog==" saltValue="gzazRtAf4BBqTyEKf/6E2g==" spinCount="100000" sheet="1" objects="1" scenarios="1"/>
  <pageMargins left="0.7" right="0.7" top="0.75" bottom="0.75" header="0.3" footer="0.3"/>
  <pageSetup paperSize="9" scale="52"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4815D-64F9-1A4F-9C52-1FE4C60F1B57}">
  <sheetPr>
    <pageSetUpPr fitToPage="1"/>
  </sheetPr>
  <dimension ref="A1:I92"/>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69</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45121</v>
      </c>
      <c r="B9" s="10"/>
      <c r="C9" s="11"/>
    </row>
    <row r="10" spans="1:3" x14ac:dyDescent="0.2">
      <c r="A10" s="13"/>
      <c r="B10" s="10"/>
      <c r="C10" s="11"/>
    </row>
    <row r="11" spans="1:3" x14ac:dyDescent="0.2">
      <c r="A11" s="13"/>
      <c r="B11" s="10"/>
      <c r="C11" s="11"/>
    </row>
    <row r="12" spans="1:3" ht="17" x14ac:dyDescent="0.2">
      <c r="A12" s="14" t="s">
        <v>48</v>
      </c>
      <c r="B12" s="15">
        <v>515.05700000000002</v>
      </c>
      <c r="C12" s="16" t="s">
        <v>70</v>
      </c>
    </row>
    <row r="13" spans="1:3" x14ac:dyDescent="0.2">
      <c r="A13" s="14"/>
      <c r="B13" s="15"/>
      <c r="C13" s="16"/>
    </row>
    <row r="14" spans="1:3" x14ac:dyDescent="0.2">
      <c r="A14" s="14"/>
      <c r="B14" s="15"/>
      <c r="C14" s="16"/>
    </row>
    <row r="15" spans="1:3" x14ac:dyDescent="0.2">
      <c r="A15" s="17" t="s">
        <v>10</v>
      </c>
      <c r="B15" s="15"/>
      <c r="C15" s="16"/>
    </row>
    <row r="16" spans="1:3" x14ac:dyDescent="0.2">
      <c r="A16" s="14"/>
      <c r="B16" s="15"/>
      <c r="C16" s="16"/>
    </row>
    <row r="17" spans="1:3" ht="34" x14ac:dyDescent="0.2">
      <c r="A17" s="14" t="s">
        <v>71</v>
      </c>
      <c r="B17" s="15">
        <f>-B81</f>
        <v>173.65799999999999</v>
      </c>
      <c r="C17" s="16" t="s">
        <v>72</v>
      </c>
    </row>
    <row r="18" spans="1:3" x14ac:dyDescent="0.2">
      <c r="A18" s="14"/>
      <c r="B18" s="15"/>
      <c r="C18" s="16"/>
    </row>
    <row r="19" spans="1:3" x14ac:dyDescent="0.2">
      <c r="A19" s="4"/>
      <c r="B19" s="10"/>
    </row>
    <row r="20" spans="1:3" x14ac:dyDescent="0.2">
      <c r="A20" s="18" t="s">
        <v>11</v>
      </c>
      <c r="B20" s="19">
        <f>B12-B81</f>
        <v>688.71500000000003</v>
      </c>
      <c r="C20" s="20"/>
    </row>
    <row r="21" spans="1:3" x14ac:dyDescent="0.2">
      <c r="A21" s="2"/>
    </row>
    <row r="22" spans="1:3" x14ac:dyDescent="0.2">
      <c r="A22" s="2"/>
    </row>
    <row r="23" spans="1:3" x14ac:dyDescent="0.2">
      <c r="A23" s="7" t="s">
        <v>12</v>
      </c>
      <c r="B23" s="7"/>
      <c r="C23" s="21"/>
    </row>
    <row r="24" spans="1:3" x14ac:dyDescent="0.2">
      <c r="A24" s="2" t="s">
        <v>13</v>
      </c>
      <c r="B24" s="3"/>
      <c r="C24" s="22"/>
    </row>
    <row r="25" spans="1:3" x14ac:dyDescent="0.2">
      <c r="A25" s="12">
        <v>44957</v>
      </c>
      <c r="B25" s="23"/>
      <c r="C25" s="23"/>
    </row>
    <row r="26" spans="1:3" x14ac:dyDescent="0.2">
      <c r="A26" s="13"/>
      <c r="B26" s="24"/>
      <c r="C26" s="23"/>
    </row>
    <row r="27" spans="1:3" x14ac:dyDescent="0.2">
      <c r="A27" s="2" t="s">
        <v>14</v>
      </c>
      <c r="B27" s="23"/>
      <c r="C27" s="23"/>
    </row>
    <row r="28" spans="1:3" x14ac:dyDescent="0.2">
      <c r="A28" s="25"/>
      <c r="B28" s="23"/>
      <c r="C28" s="25"/>
    </row>
    <row r="29" spans="1:3" x14ac:dyDescent="0.2">
      <c r="A29" s="13"/>
      <c r="B29" s="23"/>
      <c r="C29" s="23"/>
    </row>
    <row r="30" spans="1:3" ht="17" x14ac:dyDescent="0.2">
      <c r="A30" s="14" t="s">
        <v>15</v>
      </c>
      <c r="B30" s="26">
        <v>2161.9810000000002</v>
      </c>
      <c r="C30" s="16" t="s">
        <v>73</v>
      </c>
    </row>
    <row r="31" spans="1:3" x14ac:dyDescent="0.2">
      <c r="A31" s="14" t="s">
        <v>17</v>
      </c>
      <c r="B31" s="26"/>
      <c r="C31" s="16"/>
    </row>
    <row r="32" spans="1:3" ht="17" x14ac:dyDescent="0.2">
      <c r="A32" s="1" t="s">
        <v>18</v>
      </c>
      <c r="B32" s="26">
        <v>-134.54900000000001</v>
      </c>
      <c r="C32" s="16" t="s">
        <v>73</v>
      </c>
    </row>
    <row r="33" spans="1:3" x14ac:dyDescent="0.2">
      <c r="A33" s="14"/>
      <c r="B33" s="26"/>
      <c r="C33" s="11"/>
    </row>
    <row r="34" spans="1:3" x14ac:dyDescent="0.2">
      <c r="A34" s="1" t="s">
        <v>19</v>
      </c>
      <c r="B34" s="26"/>
      <c r="C34" s="11"/>
    </row>
    <row r="35" spans="1:3" x14ac:dyDescent="0.2">
      <c r="A35" s="14"/>
      <c r="B35" s="26"/>
      <c r="C35" s="11"/>
    </row>
    <row r="36" spans="1:3" x14ac:dyDescent="0.2">
      <c r="A36" s="14" t="s">
        <v>20</v>
      </c>
      <c r="B36" s="26"/>
      <c r="C36" s="16"/>
    </row>
    <row r="37" spans="1:3" x14ac:dyDescent="0.2">
      <c r="A37" s="14" t="s">
        <v>21</v>
      </c>
      <c r="B37" s="26"/>
      <c r="C37" s="11"/>
    </row>
    <row r="38" spans="1:3" x14ac:dyDescent="0.2">
      <c r="A38" s="14"/>
      <c r="B38" s="26"/>
      <c r="C38" s="11"/>
    </row>
    <row r="39" spans="1:3" x14ac:dyDescent="0.2">
      <c r="A39" s="14" t="s">
        <v>22</v>
      </c>
      <c r="B39" s="26"/>
      <c r="C39" s="11"/>
    </row>
    <row r="40" spans="1:3" x14ac:dyDescent="0.2">
      <c r="A40" s="14" t="s">
        <v>23</v>
      </c>
      <c r="B40" s="26"/>
      <c r="C40" s="16"/>
    </row>
    <row r="41" spans="1:3" x14ac:dyDescent="0.2">
      <c r="A41" s="14" t="s">
        <v>24</v>
      </c>
      <c r="B41" s="26"/>
      <c r="C41" s="11"/>
    </row>
    <row r="42" spans="1:3" x14ac:dyDescent="0.2">
      <c r="A42" s="14" t="s">
        <v>25</v>
      </c>
      <c r="B42" s="26"/>
      <c r="C42" s="11"/>
    </row>
    <row r="43" spans="1:3" x14ac:dyDescent="0.2">
      <c r="A43" s="14"/>
      <c r="B43" s="26"/>
      <c r="C43" s="11"/>
    </row>
    <row r="44" spans="1:3" x14ac:dyDescent="0.2">
      <c r="A44" s="14" t="s">
        <v>26</v>
      </c>
      <c r="B44" s="26"/>
      <c r="C44" s="16"/>
    </row>
    <row r="45" spans="1:3" x14ac:dyDescent="0.2">
      <c r="A45" s="14" t="s">
        <v>27</v>
      </c>
      <c r="B45" s="26"/>
      <c r="C45" s="11"/>
    </row>
    <row r="46" spans="1:3" x14ac:dyDescent="0.2">
      <c r="A46" s="14" t="s">
        <v>28</v>
      </c>
      <c r="B46" s="26"/>
      <c r="C46" s="16"/>
    </row>
    <row r="47" spans="1:3" x14ac:dyDescent="0.2">
      <c r="A47" s="14" t="s">
        <v>29</v>
      </c>
      <c r="B47" s="26"/>
      <c r="C47" s="16"/>
    </row>
    <row r="48" spans="1:3" x14ac:dyDescent="0.2">
      <c r="A48" s="14"/>
      <c r="B48" s="26"/>
      <c r="C48" s="11"/>
    </row>
    <row r="49" spans="1:3" ht="17" x14ac:dyDescent="0.2">
      <c r="A49" s="14" t="s">
        <v>30</v>
      </c>
      <c r="B49" s="26">
        <v>20.456</v>
      </c>
      <c r="C49" s="16" t="s">
        <v>73</v>
      </c>
    </row>
    <row r="50" spans="1:3" x14ac:dyDescent="0.2">
      <c r="A50" s="14"/>
      <c r="B50" s="26"/>
      <c r="C50" s="11"/>
    </row>
    <row r="51" spans="1:3" x14ac:dyDescent="0.2">
      <c r="A51" s="14" t="s">
        <v>31</v>
      </c>
      <c r="B51" s="26">
        <f>SUM(B36:B49)</f>
        <v>20.456</v>
      </c>
      <c r="C51" s="11"/>
    </row>
    <row r="52" spans="1:3" x14ac:dyDescent="0.2">
      <c r="A52" s="28"/>
      <c r="B52" s="29"/>
      <c r="C52" s="30"/>
    </row>
    <row r="53" spans="1:3" x14ac:dyDescent="0.2">
      <c r="A53" s="31" t="s">
        <v>12</v>
      </c>
      <c r="B53" s="32">
        <f>B32+B51</f>
        <v>-114.093</v>
      </c>
      <c r="C53" s="44"/>
    </row>
    <row r="54" spans="1:3" x14ac:dyDescent="0.2">
      <c r="B54" s="10"/>
      <c r="C54" s="11"/>
    </row>
    <row r="55" spans="1:3" x14ac:dyDescent="0.2">
      <c r="B55" s="3"/>
      <c r="C55" s="10"/>
    </row>
    <row r="56" spans="1:3" x14ac:dyDescent="0.2">
      <c r="A56" s="34" t="s">
        <v>32</v>
      </c>
      <c r="B56" s="35">
        <f>ROUND((B20/B30),1)</f>
        <v>0.3</v>
      </c>
      <c r="C56" s="10"/>
    </row>
    <row r="57" spans="1:3" x14ac:dyDescent="0.2">
      <c r="A57" s="34" t="s">
        <v>33</v>
      </c>
      <c r="B57" s="36" t="s">
        <v>34</v>
      </c>
      <c r="C57" s="10"/>
    </row>
    <row r="58" spans="1:3" x14ac:dyDescent="0.2">
      <c r="A58" s="34" t="s">
        <v>35</v>
      </c>
      <c r="B58" s="36" t="s">
        <v>34</v>
      </c>
      <c r="C58" s="10"/>
    </row>
    <row r="61" spans="1:3" x14ac:dyDescent="0.2">
      <c r="A61" s="7" t="s">
        <v>36</v>
      </c>
      <c r="B61" s="8"/>
      <c r="C61" s="9"/>
    </row>
    <row r="62" spans="1:3" x14ac:dyDescent="0.2">
      <c r="C62" s="10"/>
    </row>
    <row r="63" spans="1:3" x14ac:dyDescent="0.2">
      <c r="A63" s="14" t="s">
        <v>74</v>
      </c>
    </row>
    <row r="64" spans="1:3" x14ac:dyDescent="0.2">
      <c r="A64" s="14" t="s">
        <v>75</v>
      </c>
    </row>
    <row r="65" spans="1:3" x14ac:dyDescent="0.2">
      <c r="A65" t="s">
        <v>76</v>
      </c>
    </row>
    <row r="66" spans="1:3" x14ac:dyDescent="0.2">
      <c r="C66" s="11"/>
    </row>
    <row r="67" spans="1:3" x14ac:dyDescent="0.2">
      <c r="A67" s="37"/>
      <c r="B67" s="37"/>
      <c r="C67" s="9"/>
    </row>
    <row r="68" spans="1:3" x14ac:dyDescent="0.2">
      <c r="C68" s="38"/>
    </row>
    <row r="69" spans="1:3" x14ac:dyDescent="0.2">
      <c r="C69" s="38"/>
    </row>
    <row r="70" spans="1:3" x14ac:dyDescent="0.2">
      <c r="B70" s="3" t="s">
        <v>3</v>
      </c>
    </row>
    <row r="71" spans="1:3" x14ac:dyDescent="0.2">
      <c r="B71" s="3"/>
    </row>
    <row r="72" spans="1:3" x14ac:dyDescent="0.2">
      <c r="B72" s="5" t="s">
        <v>5</v>
      </c>
    </row>
    <row r="73" spans="1:3" x14ac:dyDescent="0.2">
      <c r="B73" s="5"/>
    </row>
    <row r="74" spans="1:3" x14ac:dyDescent="0.2">
      <c r="B74" s="39">
        <v>44957</v>
      </c>
    </row>
    <row r="75" spans="1:3" x14ac:dyDescent="0.2">
      <c r="A75" s="2" t="s">
        <v>14</v>
      </c>
      <c r="B75" s="5"/>
    </row>
    <row r="76" spans="1:3" x14ac:dyDescent="0.2">
      <c r="A76" s="40"/>
      <c r="B76" s="5"/>
    </row>
    <row r="78" spans="1:3" ht="17" x14ac:dyDescent="0.2">
      <c r="A78" s="14" t="s">
        <v>41</v>
      </c>
      <c r="B78" s="15">
        <v>160.648</v>
      </c>
      <c r="C78" s="16" t="s">
        <v>73</v>
      </c>
    </row>
    <row r="79" spans="1:3" ht="17" x14ac:dyDescent="0.2">
      <c r="A79" s="14" t="s">
        <v>43</v>
      </c>
      <c r="B79" s="15">
        <v>-334.30599999999998</v>
      </c>
      <c r="C79" s="16" t="s">
        <v>73</v>
      </c>
    </row>
    <row r="80" spans="1:3" x14ac:dyDescent="0.2">
      <c r="A80" t="s">
        <v>44</v>
      </c>
      <c r="B80" s="29"/>
      <c r="C80" s="16"/>
    </row>
    <row r="81" spans="1:9" x14ac:dyDescent="0.2">
      <c r="A81" s="2" t="s">
        <v>45</v>
      </c>
      <c r="B81" s="41">
        <f>SUM(B78:B80)</f>
        <v>-173.65799999999999</v>
      </c>
    </row>
    <row r="84" spans="1:9" x14ac:dyDescent="0.2">
      <c r="A84" s="42" t="s">
        <v>46</v>
      </c>
    </row>
    <row r="88" spans="1:9" x14ac:dyDescent="0.2">
      <c r="E88" s="16"/>
      <c r="F88" s="16"/>
      <c r="G88" s="16"/>
      <c r="H88" s="16"/>
      <c r="I88" s="16"/>
    </row>
    <row r="91" spans="1:9" x14ac:dyDescent="0.2">
      <c r="B91" s="43"/>
    </row>
    <row r="92" spans="1:9" x14ac:dyDescent="0.2">
      <c r="B92" s="43"/>
    </row>
  </sheetData>
  <sheetProtection algorithmName="SHA-512" hashValue="OLeC2OnvWlAkqI60ppQv5wDCO73CuSfZ3vq2p+SLb1NPIUfANtJqzkjWzy+rEYzQzRcEnnoA0pNBAUqAawWd+g==" saltValue="NIcqIOpvX/+hw+QWzQvONg==" spinCount="100000" sheet="1" objects="1" scenarios="1"/>
  <pageMargins left="0.7" right="0.7" top="0.75" bottom="0.75" header="0.3" footer="0.3"/>
  <pageSetup paperSize="9" scale="57"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10AD3-6A8E-B54E-AB5D-F420585143F7}">
  <sheetPr>
    <pageSetUpPr fitToPage="1"/>
  </sheetPr>
  <dimension ref="A1:J94"/>
  <sheetViews>
    <sheetView workbookViewId="0"/>
  </sheetViews>
  <sheetFormatPr baseColWidth="10" defaultColWidth="8.83203125" defaultRowHeight="16" x14ac:dyDescent="0.2"/>
  <cols>
    <col min="1" max="1" width="39.6640625" bestFit="1" customWidth="1"/>
    <col min="2" max="3" width="12.6640625" customWidth="1"/>
    <col min="4" max="4" width="80.6640625" customWidth="1"/>
    <col min="5" max="5" width="20.5" bestFit="1" customWidth="1"/>
    <col min="6" max="10" width="10.83203125" customWidth="1"/>
  </cols>
  <sheetData>
    <row r="1" spans="1:4" x14ac:dyDescent="0.2">
      <c r="A1" s="1" t="s">
        <v>0</v>
      </c>
      <c r="B1" s="1" t="s">
        <v>77</v>
      </c>
      <c r="C1" s="1"/>
      <c r="D1" s="1"/>
    </row>
    <row r="2" spans="1:4" x14ac:dyDescent="0.2">
      <c r="A2" s="2"/>
    </row>
    <row r="3" spans="1:4" x14ac:dyDescent="0.2">
      <c r="A3" s="2" t="s">
        <v>2</v>
      </c>
      <c r="B3" s="3" t="s">
        <v>3</v>
      </c>
      <c r="C3" s="3" t="s">
        <v>3</v>
      </c>
      <c r="D3" s="4"/>
    </row>
    <row r="4" spans="1:4" x14ac:dyDescent="0.2">
      <c r="A4" s="2"/>
      <c r="B4" s="3"/>
      <c r="C4" s="3"/>
      <c r="D4" s="4"/>
    </row>
    <row r="5" spans="1:4" x14ac:dyDescent="0.2">
      <c r="A5" s="2" t="s">
        <v>4</v>
      </c>
      <c r="B5" s="5" t="s">
        <v>5</v>
      </c>
      <c r="C5" s="5" t="s">
        <v>5</v>
      </c>
    </row>
    <row r="6" spans="1:4" x14ac:dyDescent="0.2">
      <c r="A6" s="2"/>
      <c r="B6" s="6"/>
      <c r="C6" s="6"/>
    </row>
    <row r="7" spans="1:4" x14ac:dyDescent="0.2">
      <c r="A7" s="7" t="s">
        <v>6</v>
      </c>
      <c r="B7" s="8"/>
      <c r="C7" s="8"/>
      <c r="D7" s="9"/>
    </row>
    <row r="8" spans="1:4" x14ac:dyDescent="0.2">
      <c r="A8" s="2" t="s">
        <v>7</v>
      </c>
      <c r="B8" s="10"/>
      <c r="C8" s="10"/>
      <c r="D8" s="11"/>
    </row>
    <row r="9" spans="1:4" x14ac:dyDescent="0.2">
      <c r="A9" s="12">
        <v>45154</v>
      </c>
      <c r="B9" s="10"/>
      <c r="C9" s="10"/>
      <c r="D9" s="11"/>
    </row>
    <row r="10" spans="1:4" x14ac:dyDescent="0.2">
      <c r="A10" s="13"/>
      <c r="B10" s="10"/>
      <c r="C10" s="10"/>
      <c r="D10" s="11"/>
    </row>
    <row r="11" spans="1:4" x14ac:dyDescent="0.2">
      <c r="A11" s="13"/>
      <c r="B11" s="10"/>
      <c r="C11" s="10"/>
      <c r="D11" s="11"/>
    </row>
    <row r="12" spans="1:4" ht="34" x14ac:dyDescent="0.2">
      <c r="A12" s="14" t="s">
        <v>56</v>
      </c>
      <c r="B12" s="15">
        <v>10100</v>
      </c>
      <c r="C12" s="15"/>
      <c r="D12" s="16" t="s">
        <v>145</v>
      </c>
    </row>
    <row r="13" spans="1:4" x14ac:dyDescent="0.2">
      <c r="A13" s="14"/>
      <c r="B13" s="15"/>
      <c r="C13" s="15"/>
      <c r="D13" s="16"/>
    </row>
    <row r="14" spans="1:4" ht="34" x14ac:dyDescent="0.2">
      <c r="A14" s="14" t="s">
        <v>8</v>
      </c>
      <c r="B14" s="15">
        <v>2800</v>
      </c>
      <c r="C14" s="15"/>
      <c r="D14" s="16" t="s">
        <v>78</v>
      </c>
    </row>
    <row r="15" spans="1:4" x14ac:dyDescent="0.2">
      <c r="A15" s="14"/>
      <c r="B15" s="15"/>
      <c r="C15" s="15"/>
      <c r="D15" s="16"/>
    </row>
    <row r="16" spans="1:4" ht="34" x14ac:dyDescent="0.2">
      <c r="A16" s="14" t="s">
        <v>79</v>
      </c>
      <c r="B16" s="45">
        <v>2100</v>
      </c>
      <c r="C16" s="46"/>
      <c r="D16" s="16" t="s">
        <v>78</v>
      </c>
    </row>
    <row r="17" spans="1:4" x14ac:dyDescent="0.2">
      <c r="A17" s="14"/>
      <c r="B17" s="15"/>
      <c r="C17" s="15"/>
      <c r="D17" s="16"/>
    </row>
    <row r="18" spans="1:4" x14ac:dyDescent="0.2">
      <c r="A18" s="1" t="s">
        <v>60</v>
      </c>
      <c r="B18" s="15">
        <f>SUM(B12:B16)</f>
        <v>15000</v>
      </c>
      <c r="C18" s="15"/>
      <c r="D18" s="16"/>
    </row>
    <row r="19" spans="1:4" x14ac:dyDescent="0.2">
      <c r="A19" s="14"/>
      <c r="B19" s="15"/>
      <c r="C19" s="15"/>
      <c r="D19" s="16"/>
    </row>
    <row r="20" spans="1:4" x14ac:dyDescent="0.2">
      <c r="A20" s="14"/>
      <c r="B20" s="15"/>
      <c r="C20" s="15"/>
      <c r="D20" s="16"/>
    </row>
    <row r="21" spans="1:4" hidden="1" x14ac:dyDescent="0.2">
      <c r="A21" s="17" t="s">
        <v>10</v>
      </c>
      <c r="B21" s="15"/>
      <c r="C21" s="15"/>
      <c r="D21" s="16"/>
    </row>
    <row r="22" spans="1:4" hidden="1" x14ac:dyDescent="0.2">
      <c r="A22" s="14"/>
      <c r="B22" s="15"/>
      <c r="C22" s="15"/>
      <c r="D22" s="16"/>
    </row>
    <row r="23" spans="1:4" hidden="1" x14ac:dyDescent="0.2">
      <c r="A23" s="14"/>
      <c r="B23" s="15"/>
      <c r="C23" s="15"/>
      <c r="D23" s="16"/>
    </row>
    <row r="24" spans="1:4" hidden="1" x14ac:dyDescent="0.2">
      <c r="A24" s="14"/>
      <c r="B24" s="15"/>
      <c r="C24" s="15"/>
      <c r="D24" s="16"/>
    </row>
    <row r="25" spans="1:4" x14ac:dyDescent="0.2">
      <c r="A25" s="4"/>
      <c r="B25" s="10"/>
      <c r="C25" s="10"/>
    </row>
    <row r="26" spans="1:4" x14ac:dyDescent="0.2">
      <c r="A26" s="18" t="s">
        <v>11</v>
      </c>
      <c r="B26" s="19">
        <f>B18-B95</f>
        <v>15000</v>
      </c>
      <c r="C26" s="19"/>
      <c r="D26" s="20"/>
    </row>
    <row r="27" spans="1:4" x14ac:dyDescent="0.2">
      <c r="A27" s="2"/>
    </row>
    <row r="28" spans="1:4" x14ac:dyDescent="0.2">
      <c r="A28" s="2"/>
    </row>
    <row r="29" spans="1:4" x14ac:dyDescent="0.2">
      <c r="A29" s="7" t="s">
        <v>12</v>
      </c>
      <c r="B29" s="7"/>
      <c r="C29" s="7"/>
      <c r="D29" s="21"/>
    </row>
    <row r="30" spans="1:4" x14ac:dyDescent="0.2">
      <c r="A30" s="2" t="s">
        <v>13</v>
      </c>
      <c r="B30" s="3"/>
      <c r="C30" s="3"/>
      <c r="D30" s="22"/>
    </row>
    <row r="31" spans="1:4" x14ac:dyDescent="0.2">
      <c r="A31" s="12">
        <v>44926</v>
      </c>
      <c r="B31" s="5" t="s">
        <v>80</v>
      </c>
      <c r="C31" s="5" t="s">
        <v>81</v>
      </c>
      <c r="D31" s="23"/>
    </row>
    <row r="32" spans="1:4" x14ac:dyDescent="0.2">
      <c r="A32" s="13"/>
      <c r="B32" s="24"/>
      <c r="C32" s="24"/>
      <c r="D32" s="23"/>
    </row>
    <row r="33" spans="1:4" x14ac:dyDescent="0.2">
      <c r="A33" s="2" t="s">
        <v>14</v>
      </c>
      <c r="B33" s="23"/>
      <c r="C33" s="23"/>
      <c r="D33" s="23"/>
    </row>
    <row r="34" spans="1:4" x14ac:dyDescent="0.2">
      <c r="A34" s="25"/>
      <c r="B34" s="23"/>
      <c r="C34" s="23"/>
      <c r="D34" s="25"/>
    </row>
    <row r="35" spans="1:4" x14ac:dyDescent="0.2">
      <c r="A35" s="13"/>
      <c r="B35" s="23"/>
      <c r="C35" s="23"/>
      <c r="D35" s="23"/>
    </row>
    <row r="36" spans="1:4" ht="17" x14ac:dyDescent="0.2">
      <c r="A36" s="14" t="s">
        <v>15</v>
      </c>
      <c r="B36" s="26">
        <f>C36/14*12</f>
        <v>13340.413714285714</v>
      </c>
      <c r="C36" s="26">
        <v>15563.816000000001</v>
      </c>
      <c r="D36" s="16" t="s">
        <v>82</v>
      </c>
    </row>
    <row r="37" spans="1:4" x14ac:dyDescent="0.2">
      <c r="A37" s="14" t="s">
        <v>17</v>
      </c>
      <c r="B37" s="26"/>
      <c r="C37" s="26"/>
      <c r="D37" s="16"/>
    </row>
    <row r="38" spans="1:4" ht="17" x14ac:dyDescent="0.2">
      <c r="A38" s="1" t="s">
        <v>18</v>
      </c>
      <c r="B38" s="26">
        <f>C38/14*12</f>
        <v>1207.8942857142856</v>
      </c>
      <c r="C38" s="26">
        <v>1409.21</v>
      </c>
      <c r="D38" s="16" t="s">
        <v>83</v>
      </c>
    </row>
    <row r="39" spans="1:4" x14ac:dyDescent="0.2">
      <c r="A39" s="14"/>
      <c r="B39" s="26"/>
      <c r="C39" s="26"/>
      <c r="D39" s="11"/>
    </row>
    <row r="40" spans="1:4" x14ac:dyDescent="0.2">
      <c r="A40" s="1" t="s">
        <v>19</v>
      </c>
      <c r="B40" s="26"/>
      <c r="C40" s="26"/>
      <c r="D40" s="11"/>
    </row>
    <row r="41" spans="1:4" x14ac:dyDescent="0.2">
      <c r="A41" s="14"/>
      <c r="B41" s="26"/>
      <c r="C41" s="26"/>
      <c r="D41" s="11"/>
    </row>
    <row r="42" spans="1:4" x14ac:dyDescent="0.2">
      <c r="A42" s="14" t="s">
        <v>20</v>
      </c>
      <c r="B42" s="26"/>
      <c r="C42" s="26"/>
      <c r="D42" s="16"/>
    </row>
    <row r="43" spans="1:4" x14ac:dyDescent="0.2">
      <c r="A43" s="14" t="s">
        <v>21</v>
      </c>
      <c r="B43" s="26"/>
      <c r="C43" s="26"/>
      <c r="D43" s="16"/>
    </row>
    <row r="44" spans="1:4" x14ac:dyDescent="0.2">
      <c r="A44" s="14"/>
      <c r="B44" s="26"/>
      <c r="C44" s="26"/>
      <c r="D44" s="11"/>
    </row>
    <row r="45" spans="1:4" x14ac:dyDescent="0.2">
      <c r="A45" s="14" t="s">
        <v>22</v>
      </c>
      <c r="B45" s="26"/>
      <c r="C45" s="26"/>
      <c r="D45" s="11"/>
    </row>
    <row r="46" spans="1:4" x14ac:dyDescent="0.2">
      <c r="A46" s="14" t="s">
        <v>23</v>
      </c>
      <c r="B46" s="26"/>
      <c r="C46" s="26"/>
      <c r="D46" s="16"/>
    </row>
    <row r="47" spans="1:4" x14ac:dyDescent="0.2">
      <c r="A47" s="14" t="s">
        <v>24</v>
      </c>
      <c r="B47" s="26"/>
      <c r="C47" s="26"/>
      <c r="D47" s="11"/>
    </row>
    <row r="48" spans="1:4" x14ac:dyDescent="0.2">
      <c r="A48" s="14" t="s">
        <v>25</v>
      </c>
      <c r="B48" s="26"/>
      <c r="C48" s="26"/>
      <c r="D48" s="11"/>
    </row>
    <row r="49" spans="1:4" x14ac:dyDescent="0.2">
      <c r="A49" s="14"/>
      <c r="B49" s="26"/>
      <c r="C49" s="26"/>
      <c r="D49" s="11"/>
    </row>
    <row r="50" spans="1:4" x14ac:dyDescent="0.2">
      <c r="A50" s="14" t="s">
        <v>26</v>
      </c>
      <c r="B50" s="26"/>
      <c r="C50" s="26"/>
      <c r="D50" s="16"/>
    </row>
    <row r="51" spans="1:4" x14ac:dyDescent="0.2">
      <c r="A51" s="14" t="s">
        <v>27</v>
      </c>
      <c r="B51" s="26"/>
      <c r="C51" s="26"/>
      <c r="D51" s="11"/>
    </row>
    <row r="52" spans="1:4" x14ac:dyDescent="0.2">
      <c r="A52" s="14" t="s">
        <v>28</v>
      </c>
      <c r="B52" s="26"/>
      <c r="C52" s="26"/>
      <c r="D52" s="16"/>
    </row>
    <row r="53" spans="1:4" x14ac:dyDescent="0.2">
      <c r="A53" s="14" t="s">
        <v>29</v>
      </c>
      <c r="B53" s="26"/>
      <c r="C53" s="26"/>
      <c r="D53" s="16"/>
    </row>
    <row r="54" spans="1:4" x14ac:dyDescent="0.2">
      <c r="A54" s="14"/>
      <c r="B54" s="26"/>
      <c r="C54" s="26"/>
      <c r="D54" s="11"/>
    </row>
    <row r="55" spans="1:4" ht="17" x14ac:dyDescent="0.2">
      <c r="A55" s="14" t="s">
        <v>30</v>
      </c>
      <c r="B55" s="26">
        <f>C55/14*12</f>
        <v>32.751428571428576</v>
      </c>
      <c r="C55" s="26">
        <v>38.21</v>
      </c>
      <c r="D55" s="16" t="s">
        <v>82</v>
      </c>
    </row>
    <row r="56" spans="1:4" x14ac:dyDescent="0.2">
      <c r="A56" s="14"/>
      <c r="B56" s="26"/>
      <c r="C56" s="26"/>
      <c r="D56" s="11"/>
    </row>
    <row r="57" spans="1:4" x14ac:dyDescent="0.2">
      <c r="A57" s="14" t="s">
        <v>31</v>
      </c>
      <c r="B57" s="26">
        <f>SUM(B42:B55)</f>
        <v>32.751428571428576</v>
      </c>
      <c r="C57" s="26"/>
      <c r="D57" s="11"/>
    </row>
    <row r="58" spans="1:4" x14ac:dyDescent="0.2">
      <c r="A58" s="28"/>
      <c r="B58" s="29"/>
      <c r="C58" s="29"/>
      <c r="D58" s="30"/>
    </row>
    <row r="59" spans="1:4" x14ac:dyDescent="0.2">
      <c r="A59" s="31" t="s">
        <v>12</v>
      </c>
      <c r="B59" s="32">
        <f>B38+B57</f>
        <v>1240.6457142857141</v>
      </c>
      <c r="C59" s="32"/>
      <c r="D59" s="44"/>
    </row>
    <row r="60" spans="1:4" x14ac:dyDescent="0.2">
      <c r="B60" s="10"/>
      <c r="C60" s="10"/>
      <c r="D60" s="11"/>
    </row>
    <row r="61" spans="1:4" x14ac:dyDescent="0.2">
      <c r="B61" s="3"/>
      <c r="C61" s="3"/>
      <c r="D61" s="10"/>
    </row>
    <row r="62" spans="1:4" x14ac:dyDescent="0.2">
      <c r="A62" s="34" t="s">
        <v>32</v>
      </c>
      <c r="B62" s="35">
        <f>ROUND((B26/B36),1)</f>
        <v>1.1000000000000001</v>
      </c>
      <c r="C62" s="47"/>
      <c r="D62" s="10"/>
    </row>
    <row r="63" spans="1:4" x14ac:dyDescent="0.2">
      <c r="A63" s="34" t="s">
        <v>33</v>
      </c>
      <c r="B63" s="35">
        <f>ROUND((B26/B38),1)</f>
        <v>12.4</v>
      </c>
      <c r="C63" s="47"/>
      <c r="D63" s="10"/>
    </row>
    <row r="64" spans="1:4" x14ac:dyDescent="0.2">
      <c r="A64" s="34" t="s">
        <v>35</v>
      </c>
      <c r="B64" s="35">
        <f>ROUND((B26/B59),1)</f>
        <v>12.1</v>
      </c>
      <c r="C64" s="47"/>
      <c r="D64" s="10"/>
    </row>
    <row r="67" spans="1:4" x14ac:dyDescent="0.2">
      <c r="A67" s="7" t="s">
        <v>36</v>
      </c>
      <c r="B67" s="8"/>
      <c r="C67" s="8"/>
      <c r="D67" s="9"/>
    </row>
    <row r="68" spans="1:4" x14ac:dyDescent="0.2">
      <c r="D68" s="10"/>
    </row>
    <row r="69" spans="1:4" x14ac:dyDescent="0.2">
      <c r="A69" s="14" t="s">
        <v>84</v>
      </c>
    </row>
    <row r="70" spans="1:4" x14ac:dyDescent="0.2">
      <c r="A70" s="14" t="s">
        <v>85</v>
      </c>
    </row>
    <row r="71" spans="1:4" x14ac:dyDescent="0.2">
      <c r="A71" t="s">
        <v>86</v>
      </c>
    </row>
    <row r="72" spans="1:4" x14ac:dyDescent="0.2">
      <c r="D72" s="11"/>
    </row>
    <row r="73" spans="1:4" x14ac:dyDescent="0.2">
      <c r="A73" s="37"/>
      <c r="B73" s="37"/>
      <c r="C73" s="37"/>
      <c r="D73" s="9"/>
    </row>
    <row r="74" spans="1:4" x14ac:dyDescent="0.2">
      <c r="D74" s="38"/>
    </row>
    <row r="75" spans="1:4" x14ac:dyDescent="0.2">
      <c r="D75" s="38"/>
    </row>
    <row r="76" spans="1:4" hidden="1" x14ac:dyDescent="0.2">
      <c r="B76" s="3" t="s">
        <v>3</v>
      </c>
      <c r="C76" s="3"/>
    </row>
    <row r="77" spans="1:4" hidden="1" x14ac:dyDescent="0.2">
      <c r="B77" s="3"/>
      <c r="C77" s="3"/>
    </row>
    <row r="78" spans="1:4" hidden="1" x14ac:dyDescent="0.2">
      <c r="B78" s="5" t="s">
        <v>5</v>
      </c>
      <c r="C78" s="5"/>
    </row>
    <row r="79" spans="1:4" hidden="1" x14ac:dyDescent="0.2">
      <c r="B79" s="5"/>
      <c r="C79" s="5"/>
    </row>
    <row r="80" spans="1:4" hidden="1" x14ac:dyDescent="0.2">
      <c r="B80" s="39" t="s">
        <v>40</v>
      </c>
      <c r="C80" s="39"/>
    </row>
    <row r="81" spans="1:10" hidden="1" x14ac:dyDescent="0.2">
      <c r="A81" s="2" t="s">
        <v>14</v>
      </c>
      <c r="B81" s="5"/>
      <c r="C81" s="5"/>
    </row>
    <row r="82" spans="1:10" hidden="1" x14ac:dyDescent="0.2">
      <c r="A82" s="40"/>
      <c r="B82" s="5"/>
      <c r="C82" s="5"/>
    </row>
    <row r="83" spans="1:10" hidden="1" x14ac:dyDescent="0.2"/>
    <row r="84" spans="1:10" ht="17" hidden="1" x14ac:dyDescent="0.2">
      <c r="A84" s="14" t="s">
        <v>41</v>
      </c>
      <c r="B84" s="15">
        <v>0</v>
      </c>
      <c r="C84" s="15"/>
      <c r="D84" s="16" t="s">
        <v>42</v>
      </c>
    </row>
    <row r="85" spans="1:10" hidden="1" x14ac:dyDescent="0.2">
      <c r="A85" s="14" t="s">
        <v>43</v>
      </c>
      <c r="B85" s="15"/>
      <c r="C85" s="15"/>
      <c r="D85" s="16"/>
    </row>
    <row r="86" spans="1:10" hidden="1" x14ac:dyDescent="0.2">
      <c r="A86" t="s">
        <v>44</v>
      </c>
      <c r="B86" s="29"/>
      <c r="C86" s="48"/>
      <c r="D86" s="16"/>
    </row>
    <row r="87" spans="1:10" hidden="1" x14ac:dyDescent="0.2">
      <c r="A87" s="2" t="s">
        <v>45</v>
      </c>
      <c r="B87" s="41">
        <f>SUM(B84:B86)</f>
        <v>0</v>
      </c>
      <c r="C87" s="41"/>
    </row>
    <row r="90" spans="1:10" x14ac:dyDescent="0.2">
      <c r="A90" s="42" t="s">
        <v>46</v>
      </c>
    </row>
    <row r="94" spans="1:10" x14ac:dyDescent="0.2">
      <c r="F94" s="16"/>
      <c r="G94" s="16"/>
      <c r="H94" s="16"/>
      <c r="I94" s="16"/>
      <c r="J94" s="16"/>
    </row>
  </sheetData>
  <sheetProtection algorithmName="SHA-512" hashValue="Ez74bxHlgkpHCI+RweKwji8FKV+xB/vxVvBiCnCVHTnm7fWeLK6KcROE+K/CecP9oOUDxvDfzEhNF1rvle67Qg==" saltValue="DGGwD5g5Q4eX6UgS9k3jTQ==" spinCount="100000" sheet="1" objects="1" scenarios="1"/>
  <pageMargins left="0.7" right="0.7" top="0.75" bottom="0.75" header="0.3" footer="0.3"/>
  <pageSetup paperSize="9" scale="56"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BCB19-9E54-C44C-A73A-DCF9EAD8552B}">
  <sheetPr>
    <pageSetUpPr fitToPage="1"/>
  </sheetPr>
  <dimension ref="A1:J115"/>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36.5" customWidth="1"/>
    <col min="5" max="9" width="10.83203125" customWidth="1"/>
    <col min="10" max="10" width="70" customWidth="1"/>
  </cols>
  <sheetData>
    <row r="1" spans="1:3" x14ac:dyDescent="0.2">
      <c r="A1" s="1" t="s">
        <v>0</v>
      </c>
      <c r="B1" s="1" t="s">
        <v>87</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45156</v>
      </c>
      <c r="B9" s="10"/>
      <c r="C9" s="11"/>
    </row>
    <row r="10" spans="1:3" x14ac:dyDescent="0.2">
      <c r="A10" s="13"/>
      <c r="B10" s="10"/>
      <c r="C10" s="11"/>
    </row>
    <row r="11" spans="1:3" x14ac:dyDescent="0.2">
      <c r="A11" s="13"/>
      <c r="B11" s="10"/>
      <c r="C11" s="11"/>
    </row>
    <row r="12" spans="1:3" ht="17" x14ac:dyDescent="0.2">
      <c r="A12" s="14" t="s">
        <v>48</v>
      </c>
      <c r="B12" s="15">
        <v>14750</v>
      </c>
      <c r="C12" s="16" t="s">
        <v>88</v>
      </c>
    </row>
    <row r="13" spans="1:3" x14ac:dyDescent="0.2">
      <c r="A13" s="14"/>
      <c r="B13" s="15"/>
      <c r="C13" s="16"/>
    </row>
    <row r="14" spans="1:3" ht="17" x14ac:dyDescent="0.2">
      <c r="A14" s="14" t="s">
        <v>89</v>
      </c>
      <c r="B14" s="45">
        <v>869</v>
      </c>
      <c r="C14" s="16" t="s">
        <v>88</v>
      </c>
    </row>
    <row r="15" spans="1:3" x14ac:dyDescent="0.2">
      <c r="A15" s="14"/>
      <c r="B15" s="15"/>
      <c r="C15" s="16"/>
    </row>
    <row r="16" spans="1:3" x14ac:dyDescent="0.2">
      <c r="A16" s="1" t="s">
        <v>60</v>
      </c>
      <c r="B16" s="15">
        <f>SUM(B12:B14)</f>
        <v>15619</v>
      </c>
      <c r="C16" s="16"/>
    </row>
    <row r="17" spans="1:3" x14ac:dyDescent="0.2">
      <c r="A17" s="14"/>
      <c r="B17" s="15"/>
      <c r="C17" s="16"/>
    </row>
    <row r="18" spans="1:3" x14ac:dyDescent="0.2">
      <c r="A18" s="17" t="s">
        <v>10</v>
      </c>
      <c r="B18" s="15"/>
      <c r="C18" s="16"/>
    </row>
    <row r="19" spans="1:3" x14ac:dyDescent="0.2">
      <c r="A19" s="14"/>
      <c r="B19" s="15"/>
      <c r="C19" s="16"/>
    </row>
    <row r="20" spans="1:3" ht="17" x14ac:dyDescent="0.2">
      <c r="A20" s="14" t="s">
        <v>90</v>
      </c>
      <c r="B20" s="15">
        <f>-B94</f>
        <v>-3329</v>
      </c>
      <c r="C20" s="16" t="s">
        <v>88</v>
      </c>
    </row>
    <row r="21" spans="1:3" x14ac:dyDescent="0.2">
      <c r="A21" s="14"/>
      <c r="B21" s="15"/>
      <c r="C21" s="16"/>
    </row>
    <row r="22" spans="1:3" x14ac:dyDescent="0.2">
      <c r="A22" s="4"/>
      <c r="B22" s="10"/>
    </row>
    <row r="23" spans="1:3" x14ac:dyDescent="0.2">
      <c r="A23" s="18" t="s">
        <v>11</v>
      </c>
      <c r="B23" s="19">
        <f>B16-B94</f>
        <v>12290</v>
      </c>
      <c r="C23" s="20"/>
    </row>
    <row r="24" spans="1:3" x14ac:dyDescent="0.2">
      <c r="A24" s="2"/>
    </row>
    <row r="25" spans="1:3" x14ac:dyDescent="0.2">
      <c r="A25" s="2"/>
    </row>
    <row r="26" spans="1:3" x14ac:dyDescent="0.2">
      <c r="A26" s="7" t="s">
        <v>12</v>
      </c>
      <c r="B26" s="7"/>
      <c r="C26" s="21"/>
    </row>
    <row r="27" spans="1:3" x14ac:dyDescent="0.2">
      <c r="A27" s="2" t="s">
        <v>13</v>
      </c>
      <c r="B27" s="3"/>
      <c r="C27" s="22"/>
    </row>
    <row r="28" spans="1:3" x14ac:dyDescent="0.2">
      <c r="A28" s="12">
        <v>45016</v>
      </c>
      <c r="B28" s="23"/>
      <c r="C28" s="23"/>
    </row>
    <row r="29" spans="1:3" x14ac:dyDescent="0.2">
      <c r="A29" s="13"/>
      <c r="B29" s="24"/>
      <c r="C29" s="23"/>
    </row>
    <row r="30" spans="1:3" x14ac:dyDescent="0.2">
      <c r="A30" s="2" t="s">
        <v>14</v>
      </c>
      <c r="B30" s="23"/>
      <c r="C30" s="23"/>
    </row>
    <row r="31" spans="1:3" x14ac:dyDescent="0.2">
      <c r="A31" s="25"/>
      <c r="B31" s="23"/>
      <c r="C31" s="25"/>
    </row>
    <row r="32" spans="1:3" x14ac:dyDescent="0.2">
      <c r="A32" s="13"/>
      <c r="B32" s="23"/>
      <c r="C32" s="23"/>
    </row>
    <row r="33" spans="1:3" ht="51" x14ac:dyDescent="0.2">
      <c r="A33" s="14" t="s">
        <v>15</v>
      </c>
      <c r="B33" s="26">
        <v>13000</v>
      </c>
      <c r="C33" s="16" t="s">
        <v>91</v>
      </c>
    </row>
    <row r="34" spans="1:3" x14ac:dyDescent="0.2">
      <c r="A34" s="14" t="s">
        <v>17</v>
      </c>
      <c r="B34" s="26"/>
      <c r="C34" s="16"/>
    </row>
    <row r="35" spans="1:3" x14ac:dyDescent="0.2">
      <c r="A35" s="14"/>
      <c r="B35" s="26"/>
      <c r="C35" s="16"/>
    </row>
    <row r="36" spans="1:3" ht="34" x14ac:dyDescent="0.2">
      <c r="A36" s="1" t="s">
        <v>18</v>
      </c>
      <c r="B36" s="26">
        <f>B37</f>
        <v>1421.3991769547324</v>
      </c>
      <c r="C36" s="16" t="s">
        <v>92</v>
      </c>
    </row>
    <row r="37" spans="1:3" ht="17" x14ac:dyDescent="0.2">
      <c r="A37" s="1" t="s">
        <v>93</v>
      </c>
      <c r="B37" s="26">
        <f>B38+B39+B40</f>
        <v>1421.3991769547324</v>
      </c>
      <c r="C37" s="16" t="s">
        <v>94</v>
      </c>
    </row>
    <row r="38" spans="1:3" ht="51" x14ac:dyDescent="0.2">
      <c r="A38" s="14" t="s">
        <v>95</v>
      </c>
      <c r="B38" s="26">
        <f>(1100*(5/12))/0.81*0.19</f>
        <v>107.51028806584362</v>
      </c>
      <c r="C38" s="16" t="s">
        <v>96</v>
      </c>
    </row>
    <row r="39" spans="1:3" ht="51" x14ac:dyDescent="0.2">
      <c r="A39" s="14" t="s">
        <v>97</v>
      </c>
      <c r="B39" s="26">
        <f>(1100*(7/12))/0.75*0.25</f>
        <v>213.88888888888891</v>
      </c>
      <c r="C39" s="16" t="s">
        <v>98</v>
      </c>
    </row>
    <row r="40" spans="1:3" ht="51" x14ac:dyDescent="0.2">
      <c r="A40" s="1" t="s">
        <v>99</v>
      </c>
      <c r="B40" s="26">
        <v>1100</v>
      </c>
      <c r="C40" s="16" t="s">
        <v>91</v>
      </c>
    </row>
    <row r="41" spans="1:3" x14ac:dyDescent="0.2">
      <c r="A41" s="14"/>
      <c r="B41" s="26"/>
      <c r="C41" s="11"/>
    </row>
    <row r="42" spans="1:3" x14ac:dyDescent="0.2">
      <c r="A42" s="1" t="s">
        <v>19</v>
      </c>
      <c r="B42" s="26"/>
      <c r="C42" s="11"/>
    </row>
    <row r="43" spans="1:3" x14ac:dyDescent="0.2">
      <c r="A43" s="14"/>
      <c r="B43" s="26"/>
      <c r="C43" s="11"/>
    </row>
    <row r="44" spans="1:3" x14ac:dyDescent="0.2">
      <c r="A44" s="14" t="s">
        <v>20</v>
      </c>
      <c r="B44" s="26"/>
      <c r="C44" s="16"/>
    </row>
    <row r="45" spans="1:3" x14ac:dyDescent="0.2">
      <c r="A45" s="14" t="s">
        <v>21</v>
      </c>
      <c r="B45" s="26"/>
      <c r="C45" s="11"/>
    </row>
    <row r="46" spans="1:3" x14ac:dyDescent="0.2">
      <c r="A46" s="14"/>
      <c r="B46" s="26"/>
      <c r="C46" s="11"/>
    </row>
    <row r="47" spans="1:3" x14ac:dyDescent="0.2">
      <c r="A47" s="14" t="s">
        <v>22</v>
      </c>
      <c r="B47" s="26"/>
      <c r="C47" s="11"/>
    </row>
    <row r="48" spans="1:3" x14ac:dyDescent="0.2">
      <c r="A48" s="14" t="s">
        <v>23</v>
      </c>
      <c r="B48" s="26"/>
      <c r="C48" s="16"/>
    </row>
    <row r="49" spans="1:3" x14ac:dyDescent="0.2">
      <c r="A49" s="14" t="s">
        <v>24</v>
      </c>
      <c r="B49" s="26"/>
      <c r="C49" s="11"/>
    </row>
    <row r="50" spans="1:3" x14ac:dyDescent="0.2">
      <c r="A50" s="14" t="s">
        <v>25</v>
      </c>
      <c r="B50" s="26"/>
      <c r="C50" s="11"/>
    </row>
    <row r="51" spans="1:3" x14ac:dyDescent="0.2">
      <c r="A51" s="14"/>
      <c r="B51" s="26"/>
      <c r="C51" s="11"/>
    </row>
    <row r="52" spans="1:3" x14ac:dyDescent="0.2">
      <c r="A52" s="14" t="s">
        <v>26</v>
      </c>
      <c r="B52" s="26"/>
      <c r="C52" s="16"/>
    </row>
    <row r="53" spans="1:3" x14ac:dyDescent="0.2">
      <c r="A53" s="14" t="s">
        <v>27</v>
      </c>
      <c r="B53" s="26"/>
      <c r="C53" s="11"/>
    </row>
    <row r="54" spans="1:3" x14ac:dyDescent="0.2">
      <c r="A54" s="14" t="s">
        <v>28</v>
      </c>
      <c r="B54" s="26"/>
      <c r="C54" s="16"/>
    </row>
    <row r="55" spans="1:3" x14ac:dyDescent="0.2">
      <c r="A55" s="14" t="s">
        <v>29</v>
      </c>
      <c r="B55" s="26"/>
      <c r="C55" s="16"/>
    </row>
    <row r="56" spans="1:3" x14ac:dyDescent="0.2">
      <c r="A56" s="14"/>
      <c r="B56" s="26"/>
      <c r="C56" s="11"/>
    </row>
    <row r="57" spans="1:3" ht="34" x14ac:dyDescent="0.2">
      <c r="A57" s="14" t="s">
        <v>100</v>
      </c>
      <c r="B57" s="26">
        <v>42.774999999999999</v>
      </c>
      <c r="C57" s="16" t="s">
        <v>101</v>
      </c>
    </row>
    <row r="58" spans="1:3" x14ac:dyDescent="0.2">
      <c r="A58" s="14"/>
      <c r="B58" s="26"/>
      <c r="C58" s="16"/>
    </row>
    <row r="59" spans="1:3" x14ac:dyDescent="0.2">
      <c r="A59" s="14"/>
      <c r="B59" s="26"/>
      <c r="C59" s="11"/>
    </row>
    <row r="60" spans="1:3" x14ac:dyDescent="0.2">
      <c r="A60" s="14" t="s">
        <v>31</v>
      </c>
      <c r="B60" s="26">
        <f>SUM(B44:B58)</f>
        <v>42.774999999999999</v>
      </c>
      <c r="C60" s="11"/>
    </row>
    <row r="61" spans="1:3" x14ac:dyDescent="0.2">
      <c r="A61" s="28"/>
      <c r="B61" s="29"/>
      <c r="C61" s="30"/>
    </row>
    <row r="62" spans="1:3" x14ac:dyDescent="0.2">
      <c r="A62" s="31" t="s">
        <v>12</v>
      </c>
      <c r="B62" s="32">
        <f>B36+B60</f>
        <v>1464.1741769547325</v>
      </c>
      <c r="C62" s="44"/>
    </row>
    <row r="63" spans="1:3" x14ac:dyDescent="0.2">
      <c r="B63" s="10"/>
      <c r="C63" s="11"/>
    </row>
    <row r="64" spans="1:3" x14ac:dyDescent="0.2">
      <c r="B64" s="3"/>
      <c r="C64" s="10"/>
    </row>
    <row r="65" spans="1:3" x14ac:dyDescent="0.2">
      <c r="A65" s="34" t="s">
        <v>32</v>
      </c>
      <c r="B65" s="35">
        <f>ROUND((B23/B33),1)</f>
        <v>0.9</v>
      </c>
      <c r="C65" s="10"/>
    </row>
    <row r="66" spans="1:3" x14ac:dyDescent="0.2">
      <c r="A66" s="34" t="s">
        <v>33</v>
      </c>
      <c r="B66" s="35">
        <f>ROUND((B23/B36),1)</f>
        <v>8.6</v>
      </c>
      <c r="C66" s="10"/>
    </row>
    <row r="67" spans="1:3" x14ac:dyDescent="0.2">
      <c r="A67" s="34" t="s">
        <v>35</v>
      </c>
      <c r="B67" s="35">
        <f>ROUND((B23/B62),1)</f>
        <v>8.4</v>
      </c>
      <c r="C67" s="10"/>
    </row>
    <row r="70" spans="1:3" x14ac:dyDescent="0.2">
      <c r="A70" s="7" t="s">
        <v>36</v>
      </c>
      <c r="B70" s="8"/>
      <c r="C70" s="9"/>
    </row>
    <row r="71" spans="1:3" x14ac:dyDescent="0.2">
      <c r="C71" s="10"/>
    </row>
    <row r="72" spans="1:3" x14ac:dyDescent="0.2">
      <c r="A72" s="14" t="s">
        <v>102</v>
      </c>
    </row>
    <row r="73" spans="1:3" x14ac:dyDescent="0.2">
      <c r="A73" s="14" t="s">
        <v>103</v>
      </c>
    </row>
    <row r="74" spans="1:3" x14ac:dyDescent="0.2">
      <c r="A74" t="s">
        <v>104</v>
      </c>
    </row>
    <row r="75" spans="1:3" x14ac:dyDescent="0.2">
      <c r="A75" t="s">
        <v>105</v>
      </c>
      <c r="C75" s="11"/>
    </row>
    <row r="76" spans="1:3" x14ac:dyDescent="0.2">
      <c r="A76" t="s">
        <v>106</v>
      </c>
      <c r="C76" s="11"/>
    </row>
    <row r="77" spans="1:3" x14ac:dyDescent="0.2">
      <c r="A77" t="s">
        <v>107</v>
      </c>
      <c r="C77" s="11"/>
    </row>
    <row r="78" spans="1:3" x14ac:dyDescent="0.2">
      <c r="A78" s="49" t="s">
        <v>108</v>
      </c>
      <c r="C78" s="11"/>
    </row>
    <row r="79" spans="1:3" x14ac:dyDescent="0.2">
      <c r="A79" s="50"/>
      <c r="C79" s="11"/>
    </row>
    <row r="80" spans="1:3" x14ac:dyDescent="0.2">
      <c r="A80" s="37"/>
      <c r="B80" s="37"/>
      <c r="C80" s="9"/>
    </row>
    <row r="81" spans="1:3" x14ac:dyDescent="0.2">
      <c r="C81" s="38"/>
    </row>
    <row r="82" spans="1:3" x14ac:dyDescent="0.2">
      <c r="C82" s="38"/>
    </row>
    <row r="83" spans="1:3" x14ac:dyDescent="0.2">
      <c r="B83" s="3" t="s">
        <v>3</v>
      </c>
    </row>
    <row r="84" spans="1:3" x14ac:dyDescent="0.2">
      <c r="B84" s="3"/>
    </row>
    <row r="85" spans="1:3" x14ac:dyDescent="0.2">
      <c r="B85" s="5" t="s">
        <v>5</v>
      </c>
    </row>
    <row r="86" spans="1:3" x14ac:dyDescent="0.2">
      <c r="B86" s="5"/>
    </row>
    <row r="87" spans="1:3" x14ac:dyDescent="0.2">
      <c r="B87" s="39">
        <v>45156</v>
      </c>
    </row>
    <row r="88" spans="1:3" x14ac:dyDescent="0.2">
      <c r="A88" s="2" t="s">
        <v>14</v>
      </c>
      <c r="B88" s="5"/>
    </row>
    <row r="89" spans="1:3" x14ac:dyDescent="0.2">
      <c r="A89" s="40"/>
      <c r="B89" s="5"/>
    </row>
    <row r="91" spans="1:3" ht="17" x14ac:dyDescent="0.2">
      <c r="A91" s="14" t="s">
        <v>41</v>
      </c>
      <c r="B91" s="15">
        <v>3329</v>
      </c>
      <c r="C91" s="16" t="s">
        <v>88</v>
      </c>
    </row>
    <row r="92" spans="1:3" x14ac:dyDescent="0.2">
      <c r="A92" s="14" t="s">
        <v>43</v>
      </c>
      <c r="B92" s="15"/>
      <c r="C92" s="16"/>
    </row>
    <row r="93" spans="1:3" x14ac:dyDescent="0.2">
      <c r="A93" t="s">
        <v>44</v>
      </c>
      <c r="B93" s="29"/>
      <c r="C93" s="16"/>
    </row>
    <row r="94" spans="1:3" x14ac:dyDescent="0.2">
      <c r="A94" s="2" t="s">
        <v>90</v>
      </c>
      <c r="B94" s="41">
        <f>SUM(B91:B93)</f>
        <v>3329</v>
      </c>
    </row>
    <row r="97" spans="1:10" x14ac:dyDescent="0.2">
      <c r="A97" s="42" t="s">
        <v>46</v>
      </c>
    </row>
    <row r="98" spans="1:10" x14ac:dyDescent="0.2">
      <c r="D98" s="2" t="str">
        <f>B1</f>
        <v>Emapsite.com Limited</v>
      </c>
    </row>
    <row r="99" spans="1:10" x14ac:dyDescent="0.2">
      <c r="D99" s="2" t="s">
        <v>109</v>
      </c>
    </row>
    <row r="100" spans="1:10" x14ac:dyDescent="0.2">
      <c r="D100" s="2" t="s">
        <v>110</v>
      </c>
    </row>
    <row r="101" spans="1:10" ht="48" x14ac:dyDescent="0.2">
      <c r="E101" s="51" t="s">
        <v>111</v>
      </c>
      <c r="F101" s="51" t="s">
        <v>112</v>
      </c>
      <c r="G101" s="51" t="s">
        <v>113</v>
      </c>
      <c r="H101" s="51" t="s">
        <v>114</v>
      </c>
      <c r="I101" s="51" t="s">
        <v>115</v>
      </c>
      <c r="J101" s="52"/>
    </row>
    <row r="102" spans="1:10" x14ac:dyDescent="0.2">
      <c r="E102" s="5" t="s">
        <v>116</v>
      </c>
      <c r="F102" s="5" t="s">
        <v>116</v>
      </c>
      <c r="G102" s="5" t="s">
        <v>116</v>
      </c>
      <c r="H102" s="5" t="s">
        <v>117</v>
      </c>
      <c r="I102" s="5" t="s">
        <v>116</v>
      </c>
    </row>
    <row r="103" spans="1:10" ht="34" x14ac:dyDescent="0.2">
      <c r="D103" s="14" t="s">
        <v>118</v>
      </c>
      <c r="E103" s="26">
        <f>46+153.333</f>
        <v>199.333</v>
      </c>
      <c r="F103" s="26">
        <v>0</v>
      </c>
      <c r="G103" s="53">
        <f>(E103+F103)/2</f>
        <v>99.666499999999999</v>
      </c>
      <c r="H103" s="14"/>
      <c r="I103" s="14"/>
      <c r="J103" s="16" t="s">
        <v>119</v>
      </c>
    </row>
    <row r="104" spans="1:10" ht="34" x14ac:dyDescent="0.2">
      <c r="D104" s="14" t="s">
        <v>120</v>
      </c>
      <c r="E104" s="14"/>
      <c r="F104" s="54"/>
      <c r="G104" s="54"/>
      <c r="H104" s="55">
        <v>0.75</v>
      </c>
      <c r="I104" s="14"/>
      <c r="J104" s="16" t="s">
        <v>121</v>
      </c>
    </row>
    <row r="105" spans="1:10" ht="34" x14ac:dyDescent="0.2">
      <c r="D105" s="14" t="s">
        <v>122</v>
      </c>
      <c r="E105" s="54"/>
      <c r="F105" s="14"/>
      <c r="G105" s="54"/>
      <c r="H105" s="55">
        <v>4.25</v>
      </c>
      <c r="I105" s="14"/>
      <c r="J105" s="16" t="s">
        <v>121</v>
      </c>
    </row>
    <row r="106" spans="1:10" x14ac:dyDescent="0.2">
      <c r="D106" s="2" t="s">
        <v>123</v>
      </c>
      <c r="E106" s="56"/>
      <c r="F106" s="56"/>
      <c r="H106" s="57">
        <f>(H104+H105)/2</f>
        <v>2.5</v>
      </c>
      <c r="J106" s="14"/>
    </row>
    <row r="107" spans="1:10" x14ac:dyDescent="0.2">
      <c r="H107" s="58"/>
      <c r="J107" s="14"/>
    </row>
    <row r="108" spans="1:10" ht="34" x14ac:dyDescent="0.2">
      <c r="D108" s="14" t="s">
        <v>124</v>
      </c>
      <c r="E108" s="14"/>
      <c r="F108" s="14"/>
      <c r="G108" s="14"/>
      <c r="H108" s="59">
        <v>4</v>
      </c>
      <c r="I108" s="14"/>
      <c r="J108" s="16" t="s">
        <v>125</v>
      </c>
    </row>
    <row r="109" spans="1:10" x14ac:dyDescent="0.2">
      <c r="H109" s="58"/>
    </row>
    <row r="110" spans="1:10" x14ac:dyDescent="0.2">
      <c r="D110" s="2" t="s">
        <v>126</v>
      </c>
      <c r="E110" s="2"/>
      <c r="F110" s="2"/>
      <c r="G110" s="2"/>
      <c r="H110" s="57">
        <f>SUM(H106:H108)</f>
        <v>6.5</v>
      </c>
    </row>
    <row r="112" spans="1:10" x14ac:dyDescent="0.2">
      <c r="D112" s="18" t="s">
        <v>127</v>
      </c>
      <c r="E112" s="18"/>
      <c r="F112" s="18"/>
      <c r="G112" s="18"/>
      <c r="H112" s="18"/>
      <c r="I112" s="32">
        <f>(G103*H110)/100</f>
        <v>6.4783225000000009</v>
      </c>
    </row>
    <row r="115" spans="4:4" x14ac:dyDescent="0.2">
      <c r="D115" s="42" t="s">
        <v>46</v>
      </c>
    </row>
  </sheetData>
  <sheetProtection algorithmName="SHA-512" hashValue="S6VzqVo1W+gvWice8P3KTNOMhJ5n57CyQ8FE5ruECVI/bUgPW7B+g2YyMzi+giQ5CjxH2nFCrZF4kmJJ/myeng==" saltValue="bMbdN2FKagvBkv5oLhyv2w==" spinCount="100000" sheet="1" objects="1" scenarios="1"/>
  <pageMargins left="0.7" right="0.7" top="0.75" bottom="0.75" header="0.3" footer="0.3"/>
  <pageSetup paperSize="9" scale="28"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BE88B-FE77-BA45-8C55-C518F972C861}">
  <sheetPr>
    <pageSetUpPr fitToPage="1"/>
  </sheetPr>
  <dimension ref="A1:I98"/>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128</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45216</v>
      </c>
      <c r="B9" s="10"/>
      <c r="C9" s="11"/>
    </row>
    <row r="10" spans="1:3" x14ac:dyDescent="0.2">
      <c r="A10" s="13"/>
      <c r="B10" s="10"/>
      <c r="C10" s="11"/>
    </row>
    <row r="11" spans="1:3" x14ac:dyDescent="0.2">
      <c r="A11" s="13"/>
      <c r="B11" s="10"/>
      <c r="C11" s="11"/>
    </row>
    <row r="12" spans="1:3" ht="17" x14ac:dyDescent="0.2">
      <c r="A12" s="14" t="s">
        <v>56</v>
      </c>
      <c r="B12" s="15">
        <f>89/2</f>
        <v>44.5</v>
      </c>
      <c r="C12" s="16" t="s">
        <v>129</v>
      </c>
    </row>
    <row r="13" spans="1:3" x14ac:dyDescent="0.2">
      <c r="A13" s="14"/>
      <c r="B13" s="15"/>
      <c r="C13" s="16"/>
    </row>
    <row r="14" spans="1:3" ht="17" x14ac:dyDescent="0.2">
      <c r="A14" s="14" t="s">
        <v>130</v>
      </c>
      <c r="B14" s="46">
        <f>360.45-89</f>
        <v>271.45</v>
      </c>
      <c r="C14" s="16" t="s">
        <v>129</v>
      </c>
    </row>
    <row r="15" spans="1:3" x14ac:dyDescent="0.2">
      <c r="A15" s="14"/>
      <c r="B15" s="46"/>
      <c r="C15" s="16"/>
    </row>
    <row r="16" spans="1:3" ht="34" x14ac:dyDescent="0.2">
      <c r="A16" s="14" t="s">
        <v>79</v>
      </c>
      <c r="B16" s="45">
        <f>89/2</f>
        <v>44.5</v>
      </c>
      <c r="C16" s="16" t="s">
        <v>131</v>
      </c>
    </row>
    <row r="17" spans="1:3" x14ac:dyDescent="0.2">
      <c r="A17" s="14"/>
      <c r="B17" s="15"/>
      <c r="C17" s="16"/>
    </row>
    <row r="18" spans="1:3" x14ac:dyDescent="0.2">
      <c r="A18" s="1" t="s">
        <v>60</v>
      </c>
      <c r="B18" s="15">
        <f>SUM(B12:B16)</f>
        <v>360.45</v>
      </c>
      <c r="C18" s="16"/>
    </row>
    <row r="19" spans="1:3" x14ac:dyDescent="0.2">
      <c r="A19" s="14"/>
      <c r="B19" s="15"/>
      <c r="C19" s="16"/>
    </row>
    <row r="20" spans="1:3" hidden="1" x14ac:dyDescent="0.2">
      <c r="A20" s="17" t="s">
        <v>10</v>
      </c>
      <c r="B20" s="15"/>
      <c r="C20" s="16"/>
    </row>
    <row r="21" spans="1:3" hidden="1" x14ac:dyDescent="0.2">
      <c r="A21" s="14"/>
      <c r="B21" s="15"/>
      <c r="C21" s="16"/>
    </row>
    <row r="22" spans="1:3" hidden="1" x14ac:dyDescent="0.2">
      <c r="A22" s="14"/>
      <c r="B22" s="15"/>
      <c r="C22" s="16"/>
    </row>
    <row r="23" spans="1:3" hidden="1" x14ac:dyDescent="0.2">
      <c r="A23" s="14"/>
      <c r="B23" s="15"/>
      <c r="C23" s="16"/>
    </row>
    <row r="24" spans="1:3" x14ac:dyDescent="0.2">
      <c r="A24" s="4"/>
      <c r="B24" s="10"/>
    </row>
    <row r="25" spans="1:3" x14ac:dyDescent="0.2">
      <c r="A25" s="18" t="s">
        <v>11</v>
      </c>
      <c r="B25" s="19">
        <f>B18-B95</f>
        <v>360.45</v>
      </c>
      <c r="C25" s="20"/>
    </row>
    <row r="26" spans="1:3" x14ac:dyDescent="0.2">
      <c r="A26" s="2"/>
    </row>
    <row r="27" spans="1:3" x14ac:dyDescent="0.2">
      <c r="A27" s="2"/>
    </row>
    <row r="28" spans="1:3" x14ac:dyDescent="0.2">
      <c r="A28" s="7" t="s">
        <v>12</v>
      </c>
      <c r="B28" s="7"/>
      <c r="C28" s="21"/>
    </row>
    <row r="29" spans="1:3" x14ac:dyDescent="0.2">
      <c r="A29" s="2" t="s">
        <v>13</v>
      </c>
      <c r="B29" s="3"/>
      <c r="C29" s="22"/>
    </row>
    <row r="30" spans="1:3" x14ac:dyDescent="0.2">
      <c r="A30" s="12">
        <v>44865</v>
      </c>
      <c r="B30" s="23"/>
      <c r="C30" s="23"/>
    </row>
    <row r="31" spans="1:3" x14ac:dyDescent="0.2">
      <c r="A31" s="13"/>
      <c r="B31" s="24"/>
      <c r="C31" s="23"/>
    </row>
    <row r="32" spans="1:3" x14ac:dyDescent="0.2">
      <c r="A32" s="2" t="s">
        <v>14</v>
      </c>
      <c r="B32" s="23"/>
      <c r="C32" s="23"/>
    </row>
    <row r="33" spans="1:3" x14ac:dyDescent="0.2">
      <c r="A33" s="25"/>
      <c r="B33" s="23"/>
      <c r="C33" s="25"/>
    </row>
    <row r="34" spans="1:3" x14ac:dyDescent="0.2">
      <c r="A34" s="13"/>
      <c r="B34" s="23"/>
      <c r="C34" s="23"/>
    </row>
    <row r="35" spans="1:3" ht="17" x14ac:dyDescent="0.2">
      <c r="A35" s="14" t="s">
        <v>15</v>
      </c>
      <c r="B35" s="26">
        <v>473</v>
      </c>
      <c r="C35" s="16" t="s">
        <v>129</v>
      </c>
    </row>
    <row r="36" spans="1:3" x14ac:dyDescent="0.2">
      <c r="A36" s="14" t="s">
        <v>17</v>
      </c>
      <c r="B36" s="26"/>
      <c r="C36" s="16"/>
    </row>
    <row r="37" spans="1:3" ht="17" x14ac:dyDescent="0.2">
      <c r="A37" s="1" t="s">
        <v>18</v>
      </c>
      <c r="B37" s="26">
        <v>0</v>
      </c>
      <c r="C37" s="16" t="s">
        <v>132</v>
      </c>
    </row>
    <row r="38" spans="1:3" ht="17" x14ac:dyDescent="0.2">
      <c r="A38" s="1" t="s">
        <v>133</v>
      </c>
      <c r="B38" s="26">
        <v>-33</v>
      </c>
      <c r="C38" s="16" t="s">
        <v>129</v>
      </c>
    </row>
    <row r="39" spans="1:3" hidden="1" x14ac:dyDescent="0.2">
      <c r="A39" s="14"/>
      <c r="B39" s="26"/>
      <c r="C39" s="11"/>
    </row>
    <row r="40" spans="1:3" hidden="1" x14ac:dyDescent="0.2">
      <c r="A40" s="1" t="s">
        <v>19</v>
      </c>
      <c r="B40" s="26"/>
      <c r="C40" s="11"/>
    </row>
    <row r="41" spans="1:3" hidden="1" x14ac:dyDescent="0.2">
      <c r="A41" s="14"/>
      <c r="B41" s="26"/>
      <c r="C41" s="11"/>
    </row>
    <row r="42" spans="1:3" hidden="1" x14ac:dyDescent="0.2">
      <c r="A42" s="14" t="s">
        <v>20</v>
      </c>
      <c r="B42" s="26"/>
      <c r="C42" s="16"/>
    </row>
    <row r="43" spans="1:3" hidden="1" x14ac:dyDescent="0.2">
      <c r="A43" s="14" t="s">
        <v>21</v>
      </c>
      <c r="B43" s="26"/>
      <c r="C43" s="11"/>
    </row>
    <row r="44" spans="1:3" hidden="1" x14ac:dyDescent="0.2">
      <c r="A44" s="14"/>
      <c r="B44" s="26"/>
      <c r="C44" s="11"/>
    </row>
    <row r="45" spans="1:3" hidden="1" x14ac:dyDescent="0.2">
      <c r="A45" s="14" t="s">
        <v>22</v>
      </c>
      <c r="B45" s="26"/>
      <c r="C45" s="11"/>
    </row>
    <row r="46" spans="1:3" hidden="1" x14ac:dyDescent="0.2">
      <c r="A46" s="14" t="s">
        <v>23</v>
      </c>
      <c r="B46" s="26"/>
      <c r="C46" s="16"/>
    </row>
    <row r="47" spans="1:3" hidden="1" x14ac:dyDescent="0.2">
      <c r="A47" s="14" t="s">
        <v>24</v>
      </c>
      <c r="B47" s="26"/>
      <c r="C47" s="11"/>
    </row>
    <row r="48" spans="1:3" hidden="1" x14ac:dyDescent="0.2">
      <c r="A48" s="14" t="s">
        <v>25</v>
      </c>
      <c r="B48" s="26"/>
      <c r="C48" s="11"/>
    </row>
    <row r="49" spans="1:3" hidden="1" x14ac:dyDescent="0.2">
      <c r="A49" s="14"/>
      <c r="B49" s="26"/>
      <c r="C49" s="11"/>
    </row>
    <row r="50" spans="1:3" hidden="1" x14ac:dyDescent="0.2">
      <c r="A50" s="14" t="s">
        <v>26</v>
      </c>
      <c r="B50" s="26"/>
      <c r="C50" s="16"/>
    </row>
    <row r="51" spans="1:3" hidden="1" x14ac:dyDescent="0.2">
      <c r="A51" s="14" t="s">
        <v>27</v>
      </c>
      <c r="B51" s="26"/>
      <c r="C51" s="11"/>
    </row>
    <row r="52" spans="1:3" hidden="1" x14ac:dyDescent="0.2">
      <c r="A52" s="14" t="s">
        <v>28</v>
      </c>
      <c r="B52" s="26"/>
      <c r="C52" s="16"/>
    </row>
    <row r="53" spans="1:3" hidden="1" x14ac:dyDescent="0.2">
      <c r="A53" s="14" t="s">
        <v>29</v>
      </c>
      <c r="B53" s="26"/>
      <c r="C53" s="16"/>
    </row>
    <row r="54" spans="1:3" hidden="1" x14ac:dyDescent="0.2">
      <c r="A54" s="14"/>
      <c r="B54" s="26"/>
      <c r="C54" s="11"/>
    </row>
    <row r="55" spans="1:3" ht="17" hidden="1" x14ac:dyDescent="0.2">
      <c r="A55" s="14" t="s">
        <v>30</v>
      </c>
      <c r="B55" s="26">
        <v>0</v>
      </c>
      <c r="C55" s="16" t="s">
        <v>42</v>
      </c>
    </row>
    <row r="56" spans="1:3" hidden="1" x14ac:dyDescent="0.2">
      <c r="A56" s="14"/>
      <c r="B56" s="26"/>
      <c r="C56" s="11"/>
    </row>
    <row r="57" spans="1:3" hidden="1" x14ac:dyDescent="0.2">
      <c r="A57" s="14" t="s">
        <v>31</v>
      </c>
      <c r="B57" s="26">
        <f>SUM(B42:B55)</f>
        <v>0</v>
      </c>
      <c r="C57" s="11"/>
    </row>
    <row r="58" spans="1:3" hidden="1" x14ac:dyDescent="0.2">
      <c r="A58" s="28"/>
      <c r="B58" s="29"/>
      <c r="C58" s="30"/>
    </row>
    <row r="59" spans="1:3" hidden="1" x14ac:dyDescent="0.2">
      <c r="A59" s="31" t="s">
        <v>12</v>
      </c>
      <c r="B59" s="32">
        <f>B37+B57</f>
        <v>0</v>
      </c>
      <c r="C59" s="44"/>
    </row>
    <row r="60" spans="1:3" x14ac:dyDescent="0.2">
      <c r="B60" s="10"/>
      <c r="C60" s="11"/>
    </row>
    <row r="61" spans="1:3" x14ac:dyDescent="0.2">
      <c r="B61" s="3"/>
      <c r="C61" s="10"/>
    </row>
    <row r="62" spans="1:3" x14ac:dyDescent="0.2">
      <c r="A62" s="34" t="s">
        <v>32</v>
      </c>
      <c r="B62" s="35">
        <f>ROUND((B25/B35),1)</f>
        <v>0.8</v>
      </c>
      <c r="C62" s="10"/>
    </row>
    <row r="63" spans="1:3" x14ac:dyDescent="0.2">
      <c r="A63" s="34" t="s">
        <v>33</v>
      </c>
      <c r="B63" s="36" t="s">
        <v>34</v>
      </c>
      <c r="C63" s="10"/>
    </row>
    <row r="64" spans="1:3" x14ac:dyDescent="0.2">
      <c r="A64" s="34" t="s">
        <v>35</v>
      </c>
      <c r="B64" s="36" t="s">
        <v>34</v>
      </c>
      <c r="C64" s="10"/>
    </row>
    <row r="67" spans="1:3" x14ac:dyDescent="0.2">
      <c r="A67" s="7" t="s">
        <v>36</v>
      </c>
      <c r="B67" s="8"/>
      <c r="C67" s="9"/>
    </row>
    <row r="68" spans="1:3" x14ac:dyDescent="0.2">
      <c r="C68" s="10"/>
    </row>
    <row r="69" spans="1:3" x14ac:dyDescent="0.2">
      <c r="A69" s="14" t="s">
        <v>134</v>
      </c>
    </row>
    <row r="70" spans="1:3" x14ac:dyDescent="0.2">
      <c r="A70" s="14" t="s">
        <v>135</v>
      </c>
    </row>
    <row r="71" spans="1:3" x14ac:dyDescent="0.2">
      <c r="A71" t="s">
        <v>136</v>
      </c>
    </row>
    <row r="72" spans="1:3" x14ac:dyDescent="0.2">
      <c r="C72" s="11"/>
    </row>
    <row r="73" spans="1:3" x14ac:dyDescent="0.2">
      <c r="A73" s="37"/>
      <c r="B73" s="37"/>
      <c r="C73" s="9"/>
    </row>
    <row r="74" spans="1:3" x14ac:dyDescent="0.2">
      <c r="C74" s="38"/>
    </row>
    <row r="75" spans="1:3" x14ac:dyDescent="0.2">
      <c r="C75" s="38"/>
    </row>
    <row r="76" spans="1:3" hidden="1" x14ac:dyDescent="0.2">
      <c r="B76" s="3" t="s">
        <v>3</v>
      </c>
    </row>
    <row r="77" spans="1:3" hidden="1" x14ac:dyDescent="0.2">
      <c r="B77" s="3"/>
    </row>
    <row r="78" spans="1:3" hidden="1" x14ac:dyDescent="0.2">
      <c r="B78" s="5" t="s">
        <v>5</v>
      </c>
    </row>
    <row r="79" spans="1:3" hidden="1" x14ac:dyDescent="0.2">
      <c r="B79" s="5"/>
    </row>
    <row r="80" spans="1:3" hidden="1" x14ac:dyDescent="0.2">
      <c r="B80" s="39" t="s">
        <v>40</v>
      </c>
    </row>
    <row r="81" spans="1:9" hidden="1" x14ac:dyDescent="0.2">
      <c r="A81" s="2" t="s">
        <v>14</v>
      </c>
      <c r="B81" s="5"/>
    </row>
    <row r="82" spans="1:9" hidden="1" x14ac:dyDescent="0.2">
      <c r="A82" s="40"/>
      <c r="B82" s="5"/>
    </row>
    <row r="83" spans="1:9" hidden="1" x14ac:dyDescent="0.2"/>
    <row r="84" spans="1:9" ht="17" hidden="1" x14ac:dyDescent="0.2">
      <c r="A84" s="14" t="s">
        <v>41</v>
      </c>
      <c r="B84" s="15">
        <v>0</v>
      </c>
      <c r="C84" s="16" t="s">
        <v>42</v>
      </c>
    </row>
    <row r="85" spans="1:9" hidden="1" x14ac:dyDescent="0.2">
      <c r="A85" s="14" t="s">
        <v>43</v>
      </c>
      <c r="B85" s="15"/>
      <c r="C85" s="16"/>
    </row>
    <row r="86" spans="1:9" hidden="1" x14ac:dyDescent="0.2">
      <c r="A86" t="s">
        <v>44</v>
      </c>
      <c r="B86" s="29"/>
      <c r="C86" s="16"/>
    </row>
    <row r="87" spans="1:9" hidden="1" x14ac:dyDescent="0.2">
      <c r="A87" s="2" t="s">
        <v>45</v>
      </c>
      <c r="B87" s="41">
        <f>SUM(B84:B86)</f>
        <v>0</v>
      </c>
    </row>
    <row r="90" spans="1:9" x14ac:dyDescent="0.2">
      <c r="A90" s="42" t="s">
        <v>46</v>
      </c>
    </row>
    <row r="94" spans="1:9" x14ac:dyDescent="0.2">
      <c r="E94" s="16"/>
      <c r="F94" s="16"/>
      <c r="G94" s="16"/>
      <c r="H94" s="16"/>
      <c r="I94" s="16"/>
    </row>
    <row r="97" spans="2:2" x14ac:dyDescent="0.2">
      <c r="B97" s="43"/>
    </row>
    <row r="98" spans="2:2" x14ac:dyDescent="0.2">
      <c r="B98" s="43"/>
    </row>
  </sheetData>
  <sheetProtection algorithmName="SHA-512" hashValue="armw6nSZGVsu91ZZU83+Cpkc8EFIOwGSMKvtyM5vJm0S+lyMIym2NgsKJZIVA4HTqrqj8eNTfwtHDT/PSC0t3A==" saltValue="IAjfAMWrddqr2NuhxE86JA==" spinCount="100000" sheet="1" objects="1" scenarios="1"/>
  <pageMargins left="0.7" right="0.7" top="0.75" bottom="0.75" header="0.3" footer="0.3"/>
  <pageSetup paperSize="9" scale="61"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EF79E-B7CB-3749-AAED-0DC877F4F2CE}">
  <sheetPr>
    <pageSetUpPr fitToPage="1"/>
  </sheetPr>
  <dimension ref="A1:I97"/>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137</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45264</v>
      </c>
      <c r="B9" s="10"/>
      <c r="C9" s="11"/>
    </row>
    <row r="10" spans="1:3" x14ac:dyDescent="0.2">
      <c r="A10" s="13"/>
      <c r="B10" s="10"/>
      <c r="C10" s="11"/>
    </row>
    <row r="11" spans="1:3" x14ac:dyDescent="0.2">
      <c r="A11" s="13"/>
      <c r="B11" s="10"/>
      <c r="C11" s="11"/>
    </row>
    <row r="12" spans="1:3" ht="17" x14ac:dyDescent="0.2">
      <c r="A12" s="14" t="s">
        <v>48</v>
      </c>
      <c r="B12" s="15">
        <v>4500</v>
      </c>
      <c r="C12" s="16" t="s">
        <v>138</v>
      </c>
    </row>
    <row r="13" spans="1:3" x14ac:dyDescent="0.2">
      <c r="A13" s="14"/>
      <c r="B13" s="15"/>
      <c r="C13" s="16"/>
    </row>
    <row r="14" spans="1:3" ht="34" x14ac:dyDescent="0.2">
      <c r="A14" s="14" t="s">
        <v>139</v>
      </c>
      <c r="B14" s="45">
        <v>500</v>
      </c>
      <c r="C14" s="16" t="s">
        <v>144</v>
      </c>
    </row>
    <row r="15" spans="1:3" x14ac:dyDescent="0.2">
      <c r="A15" s="14"/>
      <c r="B15" s="15"/>
      <c r="C15" s="16"/>
    </row>
    <row r="16" spans="1:3" x14ac:dyDescent="0.2">
      <c r="A16" s="1" t="s">
        <v>60</v>
      </c>
      <c r="B16" s="15">
        <f>SUM(B12:B14)</f>
        <v>5000</v>
      </c>
      <c r="C16" s="16"/>
    </row>
    <row r="17" spans="1:3" x14ac:dyDescent="0.2">
      <c r="A17" s="1"/>
      <c r="B17" s="15"/>
      <c r="C17" s="16"/>
    </row>
    <row r="18" spans="1:3" x14ac:dyDescent="0.2">
      <c r="A18" s="1"/>
      <c r="B18" s="15"/>
      <c r="C18" s="16"/>
    </row>
    <row r="19" spans="1:3" hidden="1" x14ac:dyDescent="0.2">
      <c r="A19" s="17" t="s">
        <v>10</v>
      </c>
      <c r="B19" s="15"/>
      <c r="C19" s="16"/>
    </row>
    <row r="20" spans="1:3" hidden="1" x14ac:dyDescent="0.2">
      <c r="A20" s="14"/>
      <c r="B20" s="15"/>
      <c r="C20" s="16"/>
    </row>
    <row r="21" spans="1:3" hidden="1" x14ac:dyDescent="0.2">
      <c r="A21" s="14"/>
      <c r="B21" s="15"/>
      <c r="C21" s="16"/>
    </row>
    <row r="22" spans="1:3" hidden="1" x14ac:dyDescent="0.2">
      <c r="A22" s="14"/>
      <c r="B22" s="15"/>
      <c r="C22" s="16"/>
    </row>
    <row r="23" spans="1:3" x14ac:dyDescent="0.2">
      <c r="A23" s="4"/>
      <c r="B23" s="10"/>
    </row>
    <row r="24" spans="1:3" x14ac:dyDescent="0.2">
      <c r="A24" s="18" t="s">
        <v>11</v>
      </c>
      <c r="B24" s="19">
        <f>B16-B94</f>
        <v>5000</v>
      </c>
      <c r="C24" s="20"/>
    </row>
    <row r="25" spans="1:3" x14ac:dyDescent="0.2">
      <c r="A25" s="2"/>
    </row>
    <row r="26" spans="1:3" x14ac:dyDescent="0.2">
      <c r="A26" s="2"/>
    </row>
    <row r="27" spans="1:3" x14ac:dyDescent="0.2">
      <c r="A27" s="7" t="s">
        <v>12</v>
      </c>
      <c r="B27" s="7"/>
      <c r="C27" s="21"/>
    </row>
    <row r="28" spans="1:3" x14ac:dyDescent="0.2">
      <c r="A28" s="2" t="s">
        <v>13</v>
      </c>
      <c r="B28" s="3"/>
      <c r="C28" s="22"/>
    </row>
    <row r="29" spans="1:3" x14ac:dyDescent="0.2">
      <c r="A29" s="12">
        <v>45169</v>
      </c>
      <c r="B29" s="23"/>
      <c r="C29" s="23"/>
    </row>
    <row r="30" spans="1:3" x14ac:dyDescent="0.2">
      <c r="A30" s="13"/>
      <c r="B30" s="24"/>
      <c r="C30" s="23"/>
    </row>
    <row r="31" spans="1:3" x14ac:dyDescent="0.2">
      <c r="A31" s="2" t="s">
        <v>14</v>
      </c>
      <c r="B31" s="23"/>
      <c r="C31" s="23"/>
    </row>
    <row r="32" spans="1:3" x14ac:dyDescent="0.2">
      <c r="A32" s="25"/>
      <c r="B32" s="23"/>
      <c r="C32" s="25"/>
    </row>
    <row r="33" spans="1:3" x14ac:dyDescent="0.2">
      <c r="A33" s="13"/>
      <c r="B33" s="23"/>
      <c r="C33" s="23"/>
    </row>
    <row r="34" spans="1:3" ht="17" x14ac:dyDescent="0.2">
      <c r="A34" s="14" t="s">
        <v>15</v>
      </c>
      <c r="B34" s="26">
        <v>3800</v>
      </c>
      <c r="C34" s="16" t="s">
        <v>140</v>
      </c>
    </row>
    <row r="35" spans="1:3" x14ac:dyDescent="0.2">
      <c r="A35" s="14" t="s">
        <v>17</v>
      </c>
      <c r="B35" s="27"/>
      <c r="C35" s="16"/>
    </row>
    <row r="36" spans="1:3" x14ac:dyDescent="0.2">
      <c r="A36" s="1" t="s">
        <v>18</v>
      </c>
      <c r="B36" s="27"/>
      <c r="C36" s="16"/>
    </row>
    <row r="37" spans="1:3" x14ac:dyDescent="0.2">
      <c r="A37" s="14"/>
      <c r="B37" s="27"/>
      <c r="C37" s="11"/>
    </row>
    <row r="38" spans="1:3" x14ac:dyDescent="0.2">
      <c r="A38" s="1" t="s">
        <v>19</v>
      </c>
      <c r="B38" s="27"/>
      <c r="C38" s="11"/>
    </row>
    <row r="39" spans="1:3" x14ac:dyDescent="0.2">
      <c r="A39" s="14"/>
      <c r="B39" s="27"/>
      <c r="C39" s="11"/>
    </row>
    <row r="40" spans="1:3" x14ac:dyDescent="0.2">
      <c r="A40" s="14" t="s">
        <v>20</v>
      </c>
      <c r="B40" s="27"/>
      <c r="C40" s="16"/>
    </row>
    <row r="41" spans="1:3" x14ac:dyDescent="0.2">
      <c r="A41" s="14" t="s">
        <v>21</v>
      </c>
      <c r="B41" s="27"/>
      <c r="C41" s="11"/>
    </row>
    <row r="42" spans="1:3" x14ac:dyDescent="0.2">
      <c r="A42" s="14"/>
      <c r="B42" s="27"/>
      <c r="C42" s="11"/>
    </row>
    <row r="43" spans="1:3" x14ac:dyDescent="0.2">
      <c r="A43" s="14" t="s">
        <v>22</v>
      </c>
      <c r="B43" s="27"/>
      <c r="C43" s="11"/>
    </row>
    <row r="44" spans="1:3" x14ac:dyDescent="0.2">
      <c r="A44" s="14" t="s">
        <v>23</v>
      </c>
      <c r="B44" s="27"/>
      <c r="C44" s="16"/>
    </row>
    <row r="45" spans="1:3" x14ac:dyDescent="0.2">
      <c r="A45" s="14" t="s">
        <v>24</v>
      </c>
      <c r="B45" s="27"/>
      <c r="C45" s="11"/>
    </row>
    <row r="46" spans="1:3" x14ac:dyDescent="0.2">
      <c r="A46" s="14" t="s">
        <v>25</v>
      </c>
      <c r="B46" s="27"/>
      <c r="C46" s="11"/>
    </row>
    <row r="47" spans="1:3" x14ac:dyDescent="0.2">
      <c r="A47" s="14"/>
      <c r="B47" s="27"/>
      <c r="C47" s="11"/>
    </row>
    <row r="48" spans="1:3" x14ac:dyDescent="0.2">
      <c r="A48" s="14" t="s">
        <v>26</v>
      </c>
      <c r="B48" s="27"/>
      <c r="C48" s="16"/>
    </row>
    <row r="49" spans="1:3" x14ac:dyDescent="0.2">
      <c r="A49" s="14" t="s">
        <v>27</v>
      </c>
      <c r="B49" s="27"/>
      <c r="C49" s="11"/>
    </row>
    <row r="50" spans="1:3" x14ac:dyDescent="0.2">
      <c r="A50" s="14" t="s">
        <v>28</v>
      </c>
      <c r="B50" s="27"/>
      <c r="C50" s="16"/>
    </row>
    <row r="51" spans="1:3" x14ac:dyDescent="0.2">
      <c r="A51" s="14" t="s">
        <v>29</v>
      </c>
      <c r="B51" s="27"/>
      <c r="C51" s="16"/>
    </row>
    <row r="52" spans="1:3" x14ac:dyDescent="0.2">
      <c r="A52" s="14"/>
      <c r="B52" s="27"/>
      <c r="C52" s="11"/>
    </row>
    <row r="53" spans="1:3" x14ac:dyDescent="0.2">
      <c r="A53" s="14" t="s">
        <v>30</v>
      </c>
      <c r="B53" s="27"/>
      <c r="C53" s="16"/>
    </row>
    <row r="54" spans="1:3" x14ac:dyDescent="0.2">
      <c r="A54" s="14"/>
      <c r="B54" s="27"/>
      <c r="C54" s="11"/>
    </row>
    <row r="55" spans="1:3" x14ac:dyDescent="0.2">
      <c r="A55" s="14" t="s">
        <v>31</v>
      </c>
      <c r="B55" s="27"/>
      <c r="C55" s="11"/>
    </row>
    <row r="56" spans="1:3" x14ac:dyDescent="0.2">
      <c r="A56" s="28"/>
      <c r="B56" s="29"/>
      <c r="C56" s="30"/>
    </row>
    <row r="57" spans="1:3" ht="17" x14ac:dyDescent="0.2">
      <c r="A57" s="31" t="s">
        <v>12</v>
      </c>
      <c r="B57" s="32">
        <v>800</v>
      </c>
      <c r="C57" s="33" t="s">
        <v>140</v>
      </c>
    </row>
    <row r="58" spans="1:3" x14ac:dyDescent="0.2">
      <c r="B58" s="10"/>
      <c r="C58" s="11"/>
    </row>
    <row r="59" spans="1:3" x14ac:dyDescent="0.2">
      <c r="B59" s="3"/>
      <c r="C59" s="10"/>
    </row>
    <row r="60" spans="1:3" x14ac:dyDescent="0.2">
      <c r="A60" s="34" t="s">
        <v>32</v>
      </c>
      <c r="B60" s="35">
        <f>ROUND((B24/B34),1)</f>
        <v>1.3</v>
      </c>
      <c r="C60" s="10"/>
    </row>
    <row r="61" spans="1:3" x14ac:dyDescent="0.2">
      <c r="A61" s="34" t="s">
        <v>33</v>
      </c>
      <c r="B61" s="36" t="s">
        <v>34</v>
      </c>
      <c r="C61" s="10"/>
    </row>
    <row r="62" spans="1:3" x14ac:dyDescent="0.2">
      <c r="A62" s="34" t="s">
        <v>35</v>
      </c>
      <c r="B62" s="35">
        <f>ROUND((B24/B57),1)</f>
        <v>6.3</v>
      </c>
      <c r="C62" s="10"/>
    </row>
    <row r="65" spans="1:3" x14ac:dyDescent="0.2">
      <c r="A65" s="7" t="s">
        <v>36</v>
      </c>
      <c r="B65" s="8"/>
      <c r="C65" s="9"/>
    </row>
    <row r="66" spans="1:3" x14ac:dyDescent="0.2">
      <c r="C66" s="10"/>
    </row>
    <row r="67" spans="1:3" x14ac:dyDescent="0.2">
      <c r="A67" t="s">
        <v>141</v>
      </c>
      <c r="C67" s="10"/>
    </row>
    <row r="68" spans="1:3" x14ac:dyDescent="0.2">
      <c r="A68" s="14" t="s">
        <v>142</v>
      </c>
    </row>
    <row r="69" spans="1:3" x14ac:dyDescent="0.2">
      <c r="A69" s="14" t="s">
        <v>143</v>
      </c>
    </row>
    <row r="70" spans="1:3" x14ac:dyDescent="0.2">
      <c r="A70" t="s">
        <v>68</v>
      </c>
    </row>
    <row r="71" spans="1:3" x14ac:dyDescent="0.2">
      <c r="C71" s="11"/>
    </row>
    <row r="72" spans="1:3" x14ac:dyDescent="0.2">
      <c r="A72" s="37"/>
      <c r="B72" s="37"/>
      <c r="C72" s="9"/>
    </row>
    <row r="73" spans="1:3" x14ac:dyDescent="0.2">
      <c r="C73" s="38"/>
    </row>
    <row r="74" spans="1:3" x14ac:dyDescent="0.2">
      <c r="C74" s="38"/>
    </row>
    <row r="75" spans="1:3" hidden="1" x14ac:dyDescent="0.2">
      <c r="B75" s="3" t="s">
        <v>3</v>
      </c>
    </row>
    <row r="76" spans="1:3" hidden="1" x14ac:dyDescent="0.2">
      <c r="B76" s="3"/>
    </row>
    <row r="77" spans="1:3" hidden="1" x14ac:dyDescent="0.2">
      <c r="B77" s="5" t="s">
        <v>5</v>
      </c>
    </row>
    <row r="78" spans="1:3" hidden="1" x14ac:dyDescent="0.2">
      <c r="B78" s="5"/>
    </row>
    <row r="79" spans="1:3" hidden="1" x14ac:dyDescent="0.2">
      <c r="B79" s="39" t="s">
        <v>40</v>
      </c>
    </row>
    <row r="80" spans="1:3" hidden="1" x14ac:dyDescent="0.2">
      <c r="A80" s="2" t="s">
        <v>14</v>
      </c>
      <c r="B80" s="5"/>
    </row>
    <row r="81" spans="1:9" hidden="1" x14ac:dyDescent="0.2">
      <c r="A81" s="40"/>
      <c r="B81" s="5"/>
    </row>
    <row r="82" spans="1:9" hidden="1" x14ac:dyDescent="0.2"/>
    <row r="83" spans="1:9" ht="17" hidden="1" x14ac:dyDescent="0.2">
      <c r="A83" s="14" t="s">
        <v>41</v>
      </c>
      <c r="B83" s="15">
        <v>0</v>
      </c>
      <c r="C83" s="16" t="s">
        <v>42</v>
      </c>
    </row>
    <row r="84" spans="1:9" hidden="1" x14ac:dyDescent="0.2">
      <c r="A84" s="14" t="s">
        <v>43</v>
      </c>
      <c r="B84" s="15"/>
      <c r="C84" s="16"/>
    </row>
    <row r="85" spans="1:9" hidden="1" x14ac:dyDescent="0.2">
      <c r="A85" t="s">
        <v>44</v>
      </c>
      <c r="B85" s="29"/>
      <c r="C85" s="16"/>
    </row>
    <row r="86" spans="1:9" hidden="1" x14ac:dyDescent="0.2">
      <c r="A86" s="2" t="s">
        <v>45</v>
      </c>
      <c r="B86" s="41">
        <f>SUM(B83:B85)</f>
        <v>0</v>
      </c>
    </row>
    <row r="89" spans="1:9" x14ac:dyDescent="0.2">
      <c r="A89" s="42" t="s">
        <v>46</v>
      </c>
    </row>
    <row r="93" spans="1:9" x14ac:dyDescent="0.2">
      <c r="E93" s="16"/>
      <c r="F93" s="16"/>
      <c r="G93" s="16"/>
      <c r="H93" s="16"/>
      <c r="I93" s="16"/>
    </row>
    <row r="96" spans="1:9" x14ac:dyDescent="0.2">
      <c r="B96" s="43"/>
    </row>
    <row r="97" spans="2:2" x14ac:dyDescent="0.2">
      <c r="B97" s="43"/>
    </row>
  </sheetData>
  <sheetProtection algorithmName="SHA-512" hashValue="jn89Ux738Aq3+NpqmGHoM+AP1jSvDR8R8uX7bmNiVVx81OFXuK/3fDucjNpWSiRiVzUjB7AKch88XvTCx9Xw8g==" saltValue="3fHfiZiWKOcRjBBlNwIK1Q==" spinCount="100000" sheet="1" objects="1" scenarios="1"/>
  <pageMargins left="0.7" right="0.7" top="0.75" bottom="0.75" header="0.3" footer="0.3"/>
  <pageSetup paperSize="9" scale="61"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Allvotec 010223</vt:lpstr>
      <vt:lpstr>Candela Enterprises 290323</vt:lpstr>
      <vt:lpstr>Extrinsica Global Hold 050623</vt:lpstr>
      <vt:lpstr>Anders + Kern U.K. 140723</vt:lpstr>
      <vt:lpstr>Satisnet 160823</vt:lpstr>
      <vt:lpstr>Emapsite.com 180823</vt:lpstr>
      <vt:lpstr>TR Control Sol 171023</vt:lpstr>
      <vt:lpstr>Accesspoint Group Hold 041223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Constantine Mossios</dc:creator>
  <cp:lastModifiedBy>Constantine Mossios</cp:lastModifiedBy>
  <dcterms:created xsi:type="dcterms:W3CDTF">2024-05-10T20:28:52Z</dcterms:created>
  <dcterms:modified xsi:type="dcterms:W3CDTF">2024-05-10T20:46:54Z</dcterms:modified>
</cp:coreProperties>
</file>