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54E95811-7B38-784E-B267-A4EBB7FDC381}" xr6:coauthVersionLast="47" xr6:coauthVersionMax="47" xr10:uidLastSave="{00000000-0000-0000-0000-000000000000}"/>
  <workbookProtection workbookAlgorithmName="SHA-512" workbookHashValue="fJVyKgEjpx6ZR5yON433s9AZNd0u9flJlujzCH6/YlrSHAjyTwnV4MNQd+60gxPS6GlzuKBUZvMxRH9eYWShMg==" workbookSaltValue="oeq/LJ2MRJ0g/SJhUlu8qQ==" workbookSpinCount="100000" lockStructure="1"/>
  <bookViews>
    <workbookView xWindow="780" yWindow="1000" windowWidth="27640" windowHeight="15760" xr2:uid="{291E6E50-A0DB-FF4F-B84A-E98066271C5C}"/>
  </bookViews>
  <sheets>
    <sheet name="Sentric Music Group 290323" sheetId="1" r:id="rId1"/>
    <sheet name="Insider Media 280423" sheetId="2" r:id="rId2"/>
    <sheet name="Greenbird Media 060723" sheetId="3" r:id="rId3"/>
    <sheet name="The Midland News Assoc 290923" sheetId="4" r:id="rId4"/>
    <sheet name="Chambers Global 281123" sheetId="5" r:id="rId5"/>
    <sheet name="The Multiplayer Group 161223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6" l="1"/>
  <c r="C88" i="6"/>
  <c r="A83" i="6"/>
  <c r="B85" i="6" s="1"/>
  <c r="B88" i="6" s="1"/>
  <c r="B23" i="6" s="1"/>
  <c r="B57" i="6"/>
  <c r="B59" i="6" s="1"/>
  <c r="C19" i="6"/>
  <c r="B17" i="6"/>
  <c r="B15" i="6"/>
  <c r="B19" i="6" l="1"/>
  <c r="B64" i="6" l="1"/>
  <c r="B63" i="6"/>
  <c r="B62" i="6"/>
  <c r="B86" i="5" l="1"/>
  <c r="B55" i="5"/>
  <c r="B57" i="5" s="1"/>
  <c r="B20" i="5"/>
  <c r="B62" i="5" s="1"/>
  <c r="B60" i="5" l="1"/>
  <c r="B94" i="4" l="1"/>
  <c r="B19" i="4" s="1"/>
  <c r="D58" i="4"/>
  <c r="D60" i="4" s="1"/>
  <c r="C58" i="4"/>
  <c r="C60" i="4" s="1"/>
  <c r="B56" i="4"/>
  <c r="B55" i="4"/>
  <c r="B48" i="4"/>
  <c r="B47" i="4"/>
  <c r="B46" i="4"/>
  <c r="B43" i="4"/>
  <c r="B42" i="4"/>
  <c r="B34" i="4"/>
  <c r="B32" i="4"/>
  <c r="B60" i="4" l="1"/>
  <c r="B65" i="4" s="1"/>
  <c r="B58" i="4"/>
  <c r="B64" i="4"/>
  <c r="B63" i="4"/>
  <c r="B16" i="4"/>
  <c r="J114" i="3" l="1"/>
  <c r="J111" i="3"/>
  <c r="J110" i="3"/>
  <c r="J108" i="3"/>
  <c r="J103" i="3"/>
  <c r="J101" i="3"/>
  <c r="J100" i="3"/>
  <c r="J99" i="3"/>
  <c r="J97" i="3"/>
  <c r="I97" i="3"/>
  <c r="I116" i="3" s="1"/>
  <c r="B52" i="3" s="1"/>
  <c r="B87" i="3"/>
  <c r="B22" i="3" s="1"/>
  <c r="B16" i="3"/>
  <c r="B12" i="3"/>
  <c r="B18" i="3" s="1"/>
  <c r="B25" i="3" l="1"/>
  <c r="J116" i="3"/>
  <c r="B54" i="3" s="1"/>
  <c r="B56" i="3" s="1"/>
  <c r="B58" i="3" s="1"/>
  <c r="B63" i="3" s="1"/>
  <c r="B62" i="3"/>
  <c r="B61" i="3"/>
  <c r="B86" i="2" l="1"/>
  <c r="D53" i="2"/>
  <c r="D55" i="2" s="1"/>
  <c r="C53" i="2"/>
  <c r="C55" i="2" s="1"/>
  <c r="B20" i="2"/>
  <c r="B58" i="2" s="1"/>
  <c r="B17" i="2"/>
  <c r="C58" i="2" l="1"/>
  <c r="D58" i="2"/>
  <c r="C59" i="2"/>
  <c r="D59" i="2"/>
  <c r="B60" i="2"/>
  <c r="C60" i="2"/>
  <c r="D60" i="2"/>
  <c r="C84" i="1" l="1"/>
  <c r="A79" i="1"/>
  <c r="B81" i="1" s="1"/>
  <c r="B84" i="1" s="1"/>
  <c r="B20" i="1" s="1"/>
  <c r="B56" i="1"/>
  <c r="C20" i="1"/>
  <c r="B15" i="1"/>
  <c r="B23" i="1" l="1"/>
  <c r="B61" i="1" l="1"/>
  <c r="B59" i="1"/>
</calcChain>
</file>

<file path=xl/sharedStrings.xml><?xml version="1.0" encoding="utf-8"?>
<sst xmlns="http://schemas.openxmlformats.org/spreadsheetml/2006/main" count="426" uniqueCount="157">
  <si>
    <t>Target Company</t>
  </si>
  <si>
    <t>Sentric Music Group Limited</t>
  </si>
  <si>
    <t>Currency</t>
  </si>
  <si>
    <t>GBP</t>
  </si>
  <si>
    <t>EUR</t>
  </si>
  <si>
    <t>Display</t>
  </si>
  <si>
    <t>000s</t>
  </si>
  <si>
    <t>Enterprise Value</t>
  </si>
  <si>
    <t>Date Completed:</t>
  </si>
  <si>
    <t>EUR/GBP Exchange Rate:</t>
  </si>
  <si>
    <t>Source: www.oanda.com - as at 29/03/2023</t>
  </si>
  <si>
    <t>Consideration (GBP)</t>
  </si>
  <si>
    <t>Source: Believe SA Half-year report for the period ended 30/06/2023; note 2.1. Acquisition of Sentric Music Group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</si>
  <si>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</si>
  <si>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</si>
  <si>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</si>
  <si>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</si>
  <si>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</si>
  <si>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</si>
  <si>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</si>
  <si>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Sentric Music Group Limited consolidated financial statements for the year ended 31/12/2022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</si>
  <si>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</si>
  <si>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</si>
  <si>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</si>
  <si>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</si>
  <si>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</si>
  <si>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</si>
  <si>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</si>
  <si>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</si>
  <si>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</si>
  <si>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</si>
  <si>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</si>
  <si>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</si>
  <si>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</si>
  <si>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</si>
  <si>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</si>
  <si>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Source: Sentric Music Group Limited consolidated financial statements for the year ended 31/12/2022; p.1; "EBITDA margin contracted slightly from 7.1% in 2021 to 5.5% in 2022"</t>
  </si>
  <si>
    <t>EV/Revenue Multiple</t>
  </si>
  <si>
    <t>EV/EBIT Multiple</t>
  </si>
  <si>
    <t>N/A</t>
  </si>
  <si>
    <t>EV/EBITDA Multiple</t>
  </si>
  <si>
    <t>Source Data</t>
  </si>
  <si>
    <t>Sentric Music Group Limited consolidated financial statements for the year ended 31/12/2022</t>
  </si>
  <si>
    <t>Sentric Music Group Limited PSC02 notice dated 12/04/2023</t>
  </si>
  <si>
    <t>Believe S.A. press release dated 30/03/2023</t>
  </si>
  <si>
    <t>Cash and cash Equivalents</t>
  </si>
  <si>
    <t>Debt</t>
  </si>
  <si>
    <t>Lease Liabilities</t>
  </si>
  <si>
    <t>© 2024 Business Valuation Benchmarks Ltd</t>
  </si>
  <si>
    <t>Margin</t>
  </si>
  <si>
    <t>Insider Media Limited</t>
  </si>
  <si>
    <t>Cash consideration (GBP)</t>
  </si>
  <si>
    <t>Source: National World plc press release dated 31/07/2023; note 19. Business Combinations</t>
  </si>
  <si>
    <t>Source: Insider Media Limited financial statements for the year ended 31/12/2022</t>
  </si>
  <si>
    <t>Source:</t>
  </si>
  <si>
    <t>National World plc press release dated 02/05/2023</t>
  </si>
  <si>
    <t>Insider Media Limited financial statements for the year ended 31/12/2022</t>
  </si>
  <si>
    <t>Expected</t>
  </si>
  <si>
    <t>Actual</t>
  </si>
  <si>
    <t>Newsco Insider Limited financial statements for the year ended 31/12/2022</t>
  </si>
  <si>
    <t>Newsco Insider Limited financial statements for the year ended 31/12/2021</t>
  </si>
  <si>
    <t>Insider Media Limited PSC02 notice dated 11/05/2023</t>
  </si>
  <si>
    <t>National World plc press release dated 31/07/2023</t>
  </si>
  <si>
    <t>Source: National World plc press release dated 31/07/2023; note 19 (b) Business Combinations</t>
  </si>
  <si>
    <t>Greenbird Media Limited</t>
  </si>
  <si>
    <t>Contingent consideration (GBP)</t>
  </si>
  <si>
    <t>Source: STV Group plc Annual Report and Accounts 2023; deferred earn-out to be paid out over 2 years ending 31/12/2024</t>
  </si>
  <si>
    <t>Deferred consideration (GBP)</t>
  </si>
  <si>
    <t>Source: STV Group plc Annual Report and Accounts 2023; £0.5m paid on completion, balance of £0.7m payable in the future</t>
  </si>
  <si>
    <t>Total consideration</t>
  </si>
  <si>
    <t>Surplus cash</t>
  </si>
  <si>
    <t>Source: STV Group plc press release dated 06/07/2023</t>
  </si>
  <si>
    <t>Source: STV Group plc press release dated 06/07/2023; circa</t>
  </si>
  <si>
    <t>Source: Greenbird Media Limited financial statements for the year ended 31/12/2022</t>
  </si>
  <si>
    <t>Source: Greenbird Media Limited financial statements for the year ended 31/12/2022; and subsidiary financial statements; see below</t>
  </si>
  <si>
    <t>Greenbird Media Limited financial statements for the year ended 31/12/2022</t>
  </si>
  <si>
    <t>STV Group plc press release dated 06/07/2023</t>
  </si>
  <si>
    <t>Greenbird Media Limited PSC02 notice dated 07/07/2023</t>
  </si>
  <si>
    <t xml:space="preserve">STV Group plc Annual Report and Accounts 2023 </t>
  </si>
  <si>
    <t xml:space="preserve">Source: STV Group plc press release dated 06/07/2023 </t>
  </si>
  <si>
    <t>Greenbird Media Limited and subsidiaries</t>
  </si>
  <si>
    <t>Amortisation &amp; Depreciation Expense</t>
  </si>
  <si>
    <t>Entity</t>
  </si>
  <si>
    <t>Intangible fixed assets</t>
  </si>
  <si>
    <t>Tangible fixed assets</t>
  </si>
  <si>
    <t>Holding</t>
  </si>
  <si>
    <t>Year end</t>
  </si>
  <si>
    <t>Gross expense</t>
  </si>
  <si>
    <t>Implied expense</t>
  </si>
  <si>
    <t>Subsidiary:</t>
  </si>
  <si>
    <t>Big Light Productions Ltd</t>
  </si>
  <si>
    <t>Crackit Productions Ltd</t>
  </si>
  <si>
    <t>Flicker Productions Ltd</t>
  </si>
  <si>
    <t>Little Dooley Ltd</t>
  </si>
  <si>
    <t>Hello Halo Productions Ltd</t>
  </si>
  <si>
    <t>Kalel Productions Ltd</t>
  </si>
  <si>
    <t>Owl Power Ltd</t>
  </si>
  <si>
    <t>Pi Productions Ltd</t>
  </si>
  <si>
    <t>Riverdog Productions Ltd</t>
  </si>
  <si>
    <t>Rumpus Media Ltd</t>
  </si>
  <si>
    <t>Teal Media Ltd</t>
  </si>
  <si>
    <t>Top Hat Productions Ltd</t>
  </si>
  <si>
    <t>Tuesday's Child Television Ltd</t>
  </si>
  <si>
    <t>Interstellar Television Ltd</t>
  </si>
  <si>
    <t>Rockerdale Studios Limited</t>
  </si>
  <si>
    <t>Goat Films Limited</t>
  </si>
  <si>
    <t>Zeppelin Films Ltd</t>
  </si>
  <si>
    <t>Total</t>
  </si>
  <si>
    <t>Source: Financial statements for the year ended 31/122022</t>
  </si>
  <si>
    <t>Source: STV Group plc Annual Report and Accounts 2023; note 14 Business combinations; Total cash amount payable is £24.2m of which £21.4m (£9.9m for consideration for equity shares, and additional cash of £11.5m invested to settle convertible loan instruments) paid on completion (excluding deferred consideration of £0.5m - see below</t>
  </si>
  <si>
    <t>The Midland News Association Limited and Press Computer Systems Limited</t>
  </si>
  <si>
    <t>Source: National World plc press release dated 21/03/2024 - note 15 Business combinations; National World plc press release dated 29/09/2023; the acquisitions excluded certain material real estate assets</t>
  </si>
  <si>
    <t>Source: National World plc press release dated 21/03/2024 - note 15 Business combinations</t>
  </si>
  <si>
    <t>Combined</t>
  </si>
  <si>
    <t>The Midland News Association Limited</t>
  </si>
  <si>
    <t>Press Computer Systems Limited</t>
  </si>
  <si>
    <t>Press Computer Systems Limited financial statements for the year ended 31/12/2022</t>
  </si>
  <si>
    <t>Past service deficit payments</t>
  </si>
  <si>
    <t>Group management recharges</t>
  </si>
  <si>
    <t>Note: Implied cost of £1,570k for management recharge included in reported EBITDA of £2,218k as shown in the financial statements</t>
  </si>
  <si>
    <t>Severance costs</t>
  </si>
  <si>
    <t>Closure of publishing titles</t>
  </si>
  <si>
    <t>Gain on disposal of freehold property</t>
  </si>
  <si>
    <t>Impairment of Tangible Assets</t>
  </si>
  <si>
    <t>National World plc press release dated 29/09/2023</t>
  </si>
  <si>
    <t>The Midland News Association Limited PSC02 notice dated 01/102023</t>
  </si>
  <si>
    <t>Press Computer Systems Limited PSC02 notice dated 03/10/2023</t>
  </si>
  <si>
    <t>National World plc press release dated 21/03/2024</t>
  </si>
  <si>
    <t xml:space="preserve">Source: </t>
  </si>
  <si>
    <t xml:space="preserve">The Midland News Association Limited financial statements for the period ended 31/12/2022 </t>
  </si>
  <si>
    <t>Chambers Global Holdings Limited</t>
  </si>
  <si>
    <t>Source: Inflexion Private Equity Partners LLP news release dated November 2023; minimum; "The sale values Chambers at over £400 million"</t>
  </si>
  <si>
    <t>Operating loss</t>
  </si>
  <si>
    <t>Exceptional items:</t>
  </si>
  <si>
    <t>Strategic review</t>
  </si>
  <si>
    <t>Share related valuations</t>
  </si>
  <si>
    <t>Management restructuring</t>
  </si>
  <si>
    <t>Strategic international expansion tax review</t>
  </si>
  <si>
    <t>Inflexion Private Equity Partners LLP news release dated November 2023</t>
  </si>
  <si>
    <t>Chambers and Partners news release dated 10/11/2023</t>
  </si>
  <si>
    <t>Chambers Global Holdings Limited PSC02 notice dated 12/12/2023</t>
  </si>
  <si>
    <t>00/00/2000</t>
  </si>
  <si>
    <t>Net debt</t>
  </si>
  <si>
    <t>Source: Chambers Global Holdings Limited consolidated financial statements for the year ended 30/06/2023</t>
  </si>
  <si>
    <t>Chambers Global Holdings Limited consolidated financial statements for the year ended 30/06/2023</t>
  </si>
  <si>
    <t>The Multiplayer Group Ltd</t>
  </si>
  <si>
    <t>Source: www.oanda.com - as at 16/12/2023</t>
  </si>
  <si>
    <t>Source: Keywords Studios plc press release dated 13/03/2024; note 27 Business combinations</t>
  </si>
  <si>
    <t>Deferred cash (GBP)</t>
  </si>
  <si>
    <t>Cash at bank and in hand - as at 31/12/2022</t>
  </si>
  <si>
    <t>Keywords Studios plc press release dated 18/12/2023</t>
  </si>
  <si>
    <t>The Multiplayer Group Ltd PSC02 notice dated 22/12/2023</t>
  </si>
  <si>
    <t>Keywords Studios plc press release dated  13/03/2024</t>
  </si>
  <si>
    <t>Cash at bank and in hand</t>
  </si>
  <si>
    <t>Source: The Multiplayer Group Ltd financial statements for the year ended 31/12/2022</t>
  </si>
  <si>
    <t>The Multiplayer Group Ltd financial statements for the year ended 31/12/2022</t>
  </si>
  <si>
    <t>Cash and cash equivalents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</si>
</sst>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6" formatCode="dd/mm/yyyy;@"/>
    <numFmt numFmtId="167" formatCode="#,##0.00000_);[Red]\(#,##0.00000\)"/>
    <numFmt numFmtId="168" formatCode="0.0%"/>
    <numFmt numFmtId="169" formatCode="_-* #,##0_-;\-* #,##0_-;_-* &quot;-&quot;??_-;_-@_-"/>
    <numFmt numFmtId="170" formatCode="#,##0.0;[Red]\-#,##0.0"/>
    <numFmt numFmtId="171" formatCode="#,##0.00000;[Red]\-#,##0.00000"/>
    <numFmt numFmtId="173" formatCode="0.0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6" fontId="0" fillId="0" borderId="0" xfId="0" applyNumberFormat="1" applyAlignment="1">
      <alignment horizontal="left"/>
    </xf>
    <xf numFmtId="167" fontId="0" fillId="0" borderId="0" xfId="1" applyNumberFormat="1" applyFont="1" applyAlignment="1">
      <alignment horizontal="left" vertical="top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168" fontId="2" fillId="0" borderId="0" xfId="2" applyNumberFormat="1" applyFont="1" applyAlignment="1">
      <alignment vertical="top"/>
    </xf>
    <xf numFmtId="40" fontId="0" fillId="0" borderId="0" xfId="1" applyNumberFormat="1" applyFont="1" applyAlignment="1">
      <alignment vertical="top"/>
    </xf>
    <xf numFmtId="169" fontId="2" fillId="0" borderId="0" xfId="1" applyNumberFormat="1" applyFont="1" applyAlignment="1">
      <alignment horizontal="center"/>
    </xf>
    <xf numFmtId="0" fontId="0" fillId="2" borderId="3" xfId="0" applyFill="1" applyBorder="1"/>
    <xf numFmtId="170" fontId="2" fillId="2" borderId="4" xfId="1" applyNumberFormat="1" applyFont="1" applyFill="1" applyBorder="1"/>
    <xf numFmtId="170" fontId="2" fillId="0" borderId="0" xfId="1" applyNumberFormat="1" applyFont="1" applyFill="1" applyBorder="1"/>
    <xf numFmtId="170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6" fontId="2" fillId="0" borderId="0" xfId="0" applyNumberFormat="1" applyFont="1" applyAlignment="1">
      <alignment horizontal="center"/>
    </xf>
    <xf numFmtId="171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0" fontId="7" fillId="0" borderId="0" xfId="0" applyFont="1" applyAlignment="1">
      <alignment vertical="top"/>
    </xf>
    <xf numFmtId="168" fontId="7" fillId="0" borderId="0" xfId="2" applyNumberFormat="1" applyFont="1" applyAlignment="1">
      <alignment vertical="top"/>
    </xf>
    <xf numFmtId="166" fontId="0" fillId="0" borderId="0" xfId="0" applyNumberFormat="1" applyAlignment="1">
      <alignment horizontal="center"/>
    </xf>
    <xf numFmtId="166" fontId="8" fillId="0" borderId="4" xfId="0" applyNumberFormat="1" applyFont="1" applyBorder="1" applyAlignment="1">
      <alignment horizontal="left" vertical="top" wrapText="1"/>
    </xf>
    <xf numFmtId="166" fontId="8" fillId="0" borderId="3" xfId="0" applyNumberFormat="1" applyFont="1" applyBorder="1" applyAlignment="1">
      <alignment horizontal="left" vertical="top" wrapText="1"/>
    </xf>
    <xf numFmtId="166" fontId="8" fillId="0" borderId="5" xfId="0" applyNumberFormat="1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38" fontId="10" fillId="0" borderId="0" xfId="1" applyNumberFormat="1" applyFont="1" applyFill="1" applyAlignment="1">
      <alignment vertical="top"/>
    </xf>
    <xf numFmtId="38" fontId="0" fillId="0" borderId="7" xfId="1" applyNumberFormat="1" applyFont="1" applyFill="1" applyBorder="1" applyAlignment="1">
      <alignment vertical="top"/>
    </xf>
    <xf numFmtId="38" fontId="10" fillId="2" borderId="0" xfId="1" applyNumberFormat="1" applyFont="1" applyFill="1" applyAlignment="1">
      <alignment vertical="top"/>
    </xf>
    <xf numFmtId="38" fontId="10" fillId="0" borderId="2" xfId="1" applyNumberFormat="1" applyFont="1" applyBorder="1"/>
    <xf numFmtId="38" fontId="0" fillId="0" borderId="8" xfId="1" applyNumberFormat="1" applyFont="1" applyBorder="1"/>
    <xf numFmtId="38" fontId="11" fillId="2" borderId="1" xfId="1" applyNumberFormat="1" applyFont="1" applyFill="1" applyBorder="1" applyAlignment="1">
      <alignment vertical="top"/>
    </xf>
    <xf numFmtId="38" fontId="2" fillId="2" borderId="9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10" fillId="0" borderId="0" xfId="1" applyNumberFormat="1" applyFont="1"/>
    <xf numFmtId="38" fontId="0" fillId="0" borderId="7" xfId="1" applyNumberFormat="1" applyFont="1" applyBorder="1"/>
    <xf numFmtId="14" fontId="11" fillId="0" borderId="0" xfId="0" applyNumberFormat="1" applyFont="1" applyAlignment="1">
      <alignment horizontal="center"/>
    </xf>
    <xf numFmtId="14" fontId="2" fillId="0" borderId="7" xfId="0" applyNumberFormat="1" applyFont="1" applyBorder="1" applyAlignment="1">
      <alignment horizontal="center"/>
    </xf>
    <xf numFmtId="170" fontId="11" fillId="2" borderId="3" xfId="1" applyNumberFormat="1" applyFont="1" applyFill="1" applyBorder="1"/>
    <xf numFmtId="170" fontId="2" fillId="2" borderId="9" xfId="1" applyNumberFormat="1" applyFont="1" applyFill="1" applyBorder="1"/>
    <xf numFmtId="170" fontId="11" fillId="2" borderId="5" xfId="1" applyNumberFormat="1" applyFont="1" applyFill="1" applyBorder="1"/>
    <xf numFmtId="170" fontId="11" fillId="2" borderId="3" xfId="1" applyNumberFormat="1" applyFont="1" applyFill="1" applyBorder="1" applyAlignment="1">
      <alignment horizontal="right"/>
    </xf>
    <xf numFmtId="0" fontId="0" fillId="0" borderId="10" xfId="0" applyBorder="1"/>
    <xf numFmtId="38" fontId="0" fillId="0" borderId="0" xfId="1" applyNumberFormat="1" applyFont="1" applyBorder="1"/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73" fontId="0" fillId="0" borderId="0" xfId="0" applyNumberFormat="1"/>
    <xf numFmtId="173" fontId="0" fillId="0" borderId="0" xfId="0" applyNumberFormat="1" applyAlignment="1">
      <alignment horizontal="right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/>
    </xf>
    <xf numFmtId="10" fontId="0" fillId="0" borderId="0" xfId="2" applyNumberFormat="1" applyFont="1"/>
    <xf numFmtId="0" fontId="0" fillId="0" borderId="2" xfId="0" applyBorder="1" applyAlignment="1">
      <alignment horizontal="right"/>
    </xf>
    <xf numFmtId="10" fontId="0" fillId="0" borderId="2" xfId="2" applyNumberFormat="1" applyFont="1" applyBorder="1"/>
    <xf numFmtId="14" fontId="0" fillId="0" borderId="2" xfId="0" applyNumberFormat="1" applyBorder="1"/>
    <xf numFmtId="0" fontId="2" fillId="0" borderId="1" xfId="0" applyFont="1" applyBorder="1"/>
    <xf numFmtId="0" fontId="0" fillId="0" borderId="1" xfId="0" applyBorder="1"/>
    <xf numFmtId="173" fontId="2" fillId="0" borderId="1" xfId="0" applyNumberFormat="1" applyFont="1" applyBorder="1"/>
    <xf numFmtId="0" fontId="6" fillId="0" borderId="13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6" xfId="0" applyFont="1" applyBorder="1" applyAlignment="1">
      <alignment vertical="top" wrapText="1"/>
    </xf>
    <xf numFmtId="14" fontId="2" fillId="0" borderId="0" xfId="0" applyNumberFormat="1" applyFont="1" applyAlignment="1">
      <alignment horizontal="left" vertical="top"/>
    </xf>
    <xf numFmtId="0" fontId="13" fillId="0" borderId="0" xfId="0" applyFont="1" applyAlignment="1">
      <alignment vertical="top" wrapText="1"/>
    </xf>
    <xf numFmtId="0" fontId="13" fillId="0" borderId="16" xfId="0" applyFont="1" applyBorder="1" applyAlignment="1">
      <alignment vertical="top" wrapText="1"/>
    </xf>
    <xf numFmtId="0" fontId="5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38" fontId="0" fillId="0" borderId="15" xfId="1" applyNumberFormat="1" applyFont="1" applyFill="1" applyBorder="1" applyAlignment="1">
      <alignment vertical="top"/>
    </xf>
    <xf numFmtId="38" fontId="10" fillId="0" borderId="0" xfId="1" applyNumberFormat="1" applyFont="1" applyFill="1" applyBorder="1" applyAlignment="1">
      <alignment vertical="top"/>
    </xf>
    <xf numFmtId="38" fontId="10" fillId="0" borderId="16" xfId="1" applyNumberFormat="1" applyFont="1" applyFill="1" applyBorder="1" applyAlignment="1">
      <alignment vertical="top"/>
    </xf>
    <xf numFmtId="0" fontId="0" fillId="0" borderId="0" xfId="0" applyAlignment="1">
      <alignment horizontal="left" vertical="top" indent="1"/>
    </xf>
    <xf numFmtId="40" fontId="0" fillId="0" borderId="0" xfId="0" applyNumberFormat="1" applyAlignment="1">
      <alignment vertical="top" wrapText="1"/>
    </xf>
    <xf numFmtId="38" fontId="0" fillId="0" borderId="17" xfId="1" applyNumberFormat="1" applyFont="1" applyBorder="1"/>
    <xf numFmtId="38" fontId="10" fillId="0" borderId="18" xfId="1" applyNumberFormat="1" applyFont="1" applyBorder="1"/>
    <xf numFmtId="38" fontId="2" fillId="2" borderId="19" xfId="1" applyNumberFormat="1" applyFont="1" applyFill="1" applyBorder="1" applyAlignment="1">
      <alignment vertical="top"/>
    </xf>
    <xf numFmtId="38" fontId="11" fillId="2" borderId="5" xfId="1" applyNumberFormat="1" applyFont="1" applyFill="1" applyBorder="1" applyAlignment="1">
      <alignment vertical="top"/>
    </xf>
    <xf numFmtId="38" fontId="0" fillId="0" borderId="18" xfId="1" applyNumberFormat="1" applyFont="1" applyBorder="1"/>
    <xf numFmtId="38" fontId="0" fillId="0" borderId="0" xfId="1" applyNumberFormat="1" applyFont="1" applyFill="1" applyBorder="1" applyAlignment="1">
      <alignment vertical="top"/>
    </xf>
    <xf numFmtId="38" fontId="0" fillId="0" borderId="2" xfId="1" applyNumberFormat="1" applyFont="1" applyFill="1" applyBorder="1" applyAlignment="1">
      <alignment vertical="top"/>
    </xf>
    <xf numFmtId="38" fontId="2" fillId="0" borderId="0" xfId="1" applyNumberFormat="1" applyFont="1" applyFill="1" applyBorder="1" applyAlignment="1">
      <alignment vertical="top"/>
    </xf>
    <xf numFmtId="38" fontId="11" fillId="0" borderId="0" xfId="1" applyNumberFormat="1" applyFont="1" applyFill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AD76-47BA-CF4E-A44F-25AB43A5E640}">
  <sheetPr>
    <pageSetUpPr fitToPage="1"/>
  </sheetPr>
  <dimension ref="A1:J91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45014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0.87865000000000004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34" x14ac:dyDescent="0.2">
      <c r="A15" s="15" t="s">
        <v>11</v>
      </c>
      <c r="B15" s="16">
        <f>C15*A12</f>
        <v>41683.156000000003</v>
      </c>
      <c r="C15" s="16">
        <v>47440</v>
      </c>
      <c r="D15" s="17" t="s">
        <v>12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18" t="s">
        <v>13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34" x14ac:dyDescent="0.2">
      <c r="A20" s="15" t="s">
        <v>14</v>
      </c>
      <c r="B20" s="16">
        <f>-B84</f>
        <v>-10027.1538</v>
      </c>
      <c r="C20" s="16">
        <f>-C81</f>
        <v>-11412</v>
      </c>
      <c r="D20" s="17" t="s">
        <v>12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15</v>
      </c>
      <c r="B23" s="20">
        <f>B15-B84</f>
        <v>31656.002200000003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16</v>
      </c>
      <c r="B26" s="7"/>
      <c r="C26" s="7"/>
      <c r="D26" s="22"/>
    </row>
    <row r="27" spans="1:4" x14ac:dyDescent="0.2">
      <c r="A27" s="2" t="s">
        <v>17</v>
      </c>
      <c r="B27" s="3"/>
      <c r="C27" s="3"/>
      <c r="D27" s="23"/>
    </row>
    <row r="28" spans="1:4" x14ac:dyDescent="0.2">
      <c r="A28" s="12">
        <v>44926</v>
      </c>
      <c r="B28" s="24"/>
      <c r="C28" s="24"/>
      <c r="D28" s="24"/>
    </row>
    <row r="29" spans="1:4" x14ac:dyDescent="0.2">
      <c r="A29" s="14"/>
      <c r="B29" s="25"/>
      <c r="C29" s="25"/>
      <c r="D29" s="24"/>
    </row>
    <row r="30" spans="1:4" x14ac:dyDescent="0.2">
      <c r="A30" s="2" t="s">
        <v>18</v>
      </c>
      <c r="B30" s="24"/>
      <c r="C30" s="24"/>
      <c r="D30" s="24"/>
    </row>
    <row r="31" spans="1:4" x14ac:dyDescent="0.2">
      <c r="A31" s="26"/>
      <c r="B31" s="24"/>
      <c r="C31" s="24"/>
      <c r="D31" s="26"/>
    </row>
    <row r="32" spans="1:4" x14ac:dyDescent="0.2">
      <c r="A32" s="14"/>
      <c r="B32" s="24"/>
      <c r="C32" s="24"/>
      <c r="D32" s="24"/>
    </row>
    <row r="33" spans="1:4" ht="34" x14ac:dyDescent="0.2">
      <c r="A33" s="15" t="s">
        <v>19</v>
      </c>
      <c r="B33" s="27">
        <v>44482.476999999999</v>
      </c>
      <c r="C33" s="27"/>
      <c r="D33" s="17" t="s">
        <v>20</v>
      </c>
    </row>
    <row r="34" spans="1:4" x14ac:dyDescent="0.2">
      <c r="A34" s="15" t="s">
        <v>21</v>
      </c>
      <c r="B34" s="28"/>
      <c r="C34" s="27"/>
      <c r="D34" s="17"/>
    </row>
    <row r="35" spans="1:4" x14ac:dyDescent="0.2">
      <c r="A35" s="1" t="s">
        <v>22</v>
      </c>
      <c r="B35" s="28"/>
      <c r="C35" s="27"/>
      <c r="D35" s="17"/>
    </row>
    <row r="36" spans="1:4" x14ac:dyDescent="0.2">
      <c r="A36" s="15"/>
      <c r="B36" s="28"/>
      <c r="C36" s="27"/>
      <c r="D36" s="11"/>
    </row>
    <row r="37" spans="1:4" x14ac:dyDescent="0.2">
      <c r="A37" s="1" t="s">
        <v>23</v>
      </c>
      <c r="B37" s="28"/>
      <c r="C37" s="27"/>
      <c r="D37" s="11"/>
    </row>
    <row r="38" spans="1:4" x14ac:dyDescent="0.2">
      <c r="A38" s="15"/>
      <c r="B38" s="28"/>
      <c r="C38" s="27"/>
      <c r="D38" s="11"/>
    </row>
    <row r="39" spans="1:4" x14ac:dyDescent="0.2">
      <c r="A39" s="15" t="s">
        <v>24</v>
      </c>
      <c r="B39" s="28"/>
      <c r="C39" s="27"/>
      <c r="D39" s="17"/>
    </row>
    <row r="40" spans="1:4" x14ac:dyDescent="0.2">
      <c r="A40" s="15" t="s">
        <v>25</v>
      </c>
      <c r="B40" s="28"/>
      <c r="C40" s="27"/>
      <c r="D40" s="11"/>
    </row>
    <row r="41" spans="1:4" x14ac:dyDescent="0.2">
      <c r="A41" s="15"/>
      <c r="B41" s="28"/>
      <c r="C41" s="27"/>
      <c r="D41" s="11"/>
    </row>
    <row r="42" spans="1:4" x14ac:dyDescent="0.2">
      <c r="A42" s="15" t="s">
        <v>26</v>
      </c>
      <c r="B42" s="28"/>
      <c r="C42" s="27"/>
      <c r="D42" s="11"/>
    </row>
    <row r="43" spans="1:4" x14ac:dyDescent="0.2">
      <c r="A43" s="15" t="s">
        <v>27</v>
      </c>
      <c r="B43" s="28"/>
      <c r="C43" s="27"/>
      <c r="D43" s="17"/>
    </row>
    <row r="44" spans="1:4" x14ac:dyDescent="0.2">
      <c r="A44" s="15" t="s">
        <v>28</v>
      </c>
      <c r="B44" s="28"/>
      <c r="C44" s="27"/>
      <c r="D44" s="11"/>
    </row>
    <row r="45" spans="1:4" x14ac:dyDescent="0.2">
      <c r="A45" s="15" t="s">
        <v>29</v>
      </c>
      <c r="B45" s="28"/>
      <c r="C45" s="27"/>
      <c r="D45" s="11"/>
    </row>
    <row r="46" spans="1:4" x14ac:dyDescent="0.2">
      <c r="A46" s="15"/>
      <c r="B46" s="28"/>
      <c r="C46" s="27"/>
      <c r="D46" s="11"/>
    </row>
    <row r="47" spans="1:4" x14ac:dyDescent="0.2">
      <c r="A47" s="15" t="s">
        <v>30</v>
      </c>
      <c r="B47" s="28"/>
      <c r="C47" s="27"/>
      <c r="D47" s="17"/>
    </row>
    <row r="48" spans="1:4" x14ac:dyDescent="0.2">
      <c r="A48" s="15" t="s">
        <v>31</v>
      </c>
      <c r="B48" s="28"/>
      <c r="C48" s="27"/>
      <c r="D48" s="11"/>
    </row>
    <row r="49" spans="1:4" x14ac:dyDescent="0.2">
      <c r="A49" s="15" t="s">
        <v>32</v>
      </c>
      <c r="B49" s="28"/>
      <c r="C49" s="27"/>
      <c r="D49" s="17"/>
    </row>
    <row r="50" spans="1:4" x14ac:dyDescent="0.2">
      <c r="A50" s="15" t="s">
        <v>33</v>
      </c>
      <c r="B50" s="28"/>
      <c r="C50" s="27"/>
      <c r="D50" s="17"/>
    </row>
    <row r="51" spans="1:4" x14ac:dyDescent="0.2">
      <c r="A51" s="15"/>
      <c r="B51" s="28"/>
      <c r="C51" s="27"/>
      <c r="D51" s="11"/>
    </row>
    <row r="52" spans="1:4" x14ac:dyDescent="0.2">
      <c r="A52" s="15" t="s">
        <v>34</v>
      </c>
      <c r="B52" s="28"/>
      <c r="C52" s="27"/>
      <c r="D52" s="17"/>
    </row>
    <row r="53" spans="1:4" x14ac:dyDescent="0.2">
      <c r="A53" s="15"/>
      <c r="B53" s="28"/>
      <c r="C53" s="27"/>
      <c r="D53" s="11"/>
    </row>
    <row r="54" spans="1:4" x14ac:dyDescent="0.2">
      <c r="A54" s="15" t="s">
        <v>35</v>
      </c>
      <c r="B54" s="28"/>
      <c r="C54" s="27"/>
      <c r="D54" s="11"/>
    </row>
    <row r="55" spans="1:4" x14ac:dyDescent="0.2">
      <c r="A55" s="29"/>
      <c r="B55" s="30"/>
      <c r="C55" s="30"/>
      <c r="D55" s="31"/>
    </row>
    <row r="56" spans="1:4" ht="34" x14ac:dyDescent="0.2">
      <c r="A56" s="32" t="s">
        <v>16</v>
      </c>
      <c r="B56" s="33">
        <f>B33*B57</f>
        <v>2446.536235</v>
      </c>
      <c r="C56" s="33"/>
      <c r="D56" s="34" t="s">
        <v>36</v>
      </c>
    </row>
    <row r="57" spans="1:4" x14ac:dyDescent="0.2">
      <c r="A57" s="48" t="s">
        <v>49</v>
      </c>
      <c r="B57" s="49">
        <v>5.5E-2</v>
      </c>
      <c r="C57" s="35"/>
      <c r="D57" s="36"/>
    </row>
    <row r="58" spans="1:4" x14ac:dyDescent="0.2">
      <c r="B58" s="37"/>
      <c r="C58" s="37"/>
      <c r="D58" s="10"/>
    </row>
    <row r="59" spans="1:4" x14ac:dyDescent="0.2">
      <c r="A59" s="38" t="s">
        <v>37</v>
      </c>
      <c r="B59" s="39">
        <f>ROUND((B23/B33),1)</f>
        <v>0.7</v>
      </c>
      <c r="C59" s="40"/>
      <c r="D59" s="10"/>
    </row>
    <row r="60" spans="1:4" x14ac:dyDescent="0.2">
      <c r="A60" s="38" t="s">
        <v>38</v>
      </c>
      <c r="B60" s="41" t="s">
        <v>39</v>
      </c>
      <c r="C60" s="40"/>
      <c r="D60" s="10"/>
    </row>
    <row r="61" spans="1:4" x14ac:dyDescent="0.2">
      <c r="A61" s="38" t="s">
        <v>40</v>
      </c>
      <c r="B61" s="39">
        <f>ROUND((B23/B56),1)</f>
        <v>12.9</v>
      </c>
      <c r="C61" s="40"/>
      <c r="D61" s="10"/>
    </row>
    <row r="64" spans="1:4" x14ac:dyDescent="0.2">
      <c r="A64" s="7" t="s">
        <v>41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42</v>
      </c>
    </row>
    <row r="67" spans="1:4" x14ac:dyDescent="0.2">
      <c r="A67" s="15" t="s">
        <v>43</v>
      </c>
    </row>
    <row r="68" spans="1:4" x14ac:dyDescent="0.2">
      <c r="A68" t="s">
        <v>44</v>
      </c>
    </row>
    <row r="69" spans="1:4" x14ac:dyDescent="0.2">
      <c r="D69" s="11"/>
    </row>
    <row r="70" spans="1:4" x14ac:dyDescent="0.2">
      <c r="A70" s="42"/>
      <c r="B70" s="42"/>
      <c r="C70" s="42"/>
      <c r="D70" s="9"/>
    </row>
    <row r="71" spans="1:4" x14ac:dyDescent="0.2">
      <c r="D71" s="43"/>
    </row>
    <row r="72" spans="1:4" x14ac:dyDescent="0.2">
      <c r="D72" s="43"/>
    </row>
    <row r="73" spans="1:4" x14ac:dyDescent="0.2">
      <c r="B73" s="3" t="s">
        <v>3</v>
      </c>
      <c r="C73" s="3" t="s">
        <v>4</v>
      </c>
    </row>
    <row r="74" spans="1:4" x14ac:dyDescent="0.2">
      <c r="B74" s="3"/>
      <c r="C74" s="3"/>
    </row>
    <row r="75" spans="1:4" x14ac:dyDescent="0.2">
      <c r="B75" s="5" t="s">
        <v>6</v>
      </c>
      <c r="C75" s="5" t="s">
        <v>6</v>
      </c>
    </row>
    <row r="76" spans="1:4" x14ac:dyDescent="0.2">
      <c r="B76" s="5"/>
      <c r="C76" s="5"/>
    </row>
    <row r="77" spans="1:4" x14ac:dyDescent="0.2">
      <c r="B77" s="44">
        <v>45014</v>
      </c>
      <c r="C77" s="44">
        <v>45014</v>
      </c>
    </row>
    <row r="78" spans="1:4" x14ac:dyDescent="0.2">
      <c r="A78" s="2" t="s">
        <v>9</v>
      </c>
      <c r="B78" s="5"/>
      <c r="C78" s="5"/>
    </row>
    <row r="79" spans="1:4" x14ac:dyDescent="0.2">
      <c r="A79" s="45">
        <f>A12</f>
        <v>0.87865000000000004</v>
      </c>
      <c r="B79" s="5"/>
      <c r="C79" s="5"/>
      <c r="D79" s="11" t="s">
        <v>10</v>
      </c>
    </row>
    <row r="81" spans="1:10" ht="29" customHeight="1" x14ac:dyDescent="0.2">
      <c r="A81" s="15" t="s">
        <v>45</v>
      </c>
      <c r="B81" s="16">
        <f>C81*A79</f>
        <v>10027.1538</v>
      </c>
      <c r="C81" s="16">
        <v>11412</v>
      </c>
      <c r="D81" s="17" t="s">
        <v>12</v>
      </c>
    </row>
    <row r="82" spans="1:10" x14ac:dyDescent="0.2">
      <c r="A82" s="15" t="s">
        <v>46</v>
      </c>
      <c r="B82" s="16"/>
      <c r="C82" s="16"/>
      <c r="D82" s="17"/>
    </row>
    <row r="83" spans="1:10" x14ac:dyDescent="0.2">
      <c r="A83" t="s">
        <v>47</v>
      </c>
      <c r="B83" s="30"/>
      <c r="C83" s="30"/>
      <c r="D83" s="17"/>
    </row>
    <row r="84" spans="1:10" x14ac:dyDescent="0.2">
      <c r="A84" s="2" t="s">
        <v>14</v>
      </c>
      <c r="B84" s="46">
        <f>SUM(B81:B83)</f>
        <v>10027.1538</v>
      </c>
      <c r="C84" s="46">
        <f>SUM(C81:C83)</f>
        <v>11412</v>
      </c>
    </row>
    <row r="87" spans="1:10" x14ac:dyDescent="0.2">
      <c r="A87" s="47" t="s">
        <v>48</v>
      </c>
    </row>
    <row r="91" spans="1:10" x14ac:dyDescent="0.2">
      <c r="F91" s="17"/>
      <c r="G91" s="17"/>
      <c r="H91" s="17"/>
      <c r="I91" s="17"/>
      <c r="J91" s="17"/>
    </row>
  </sheetData>
  <sheetProtection algorithmName="SHA-512" hashValue="vZy/NKAq0+GZ76s1i1hgGXIVwMC/4nn6gsav/PFw1RdXl+X7WdJniD8iaAnFEEI8y690ke/SpabTjLAz+ZxwFw==" saltValue="c5IkjwYkaVGcw3PJ+ENcUw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4AF0C-C56A-A746-8571-4B3BDFA413E1}">
  <sheetPr>
    <pageSetUpPr fitToPage="1"/>
  </sheetPr>
  <dimension ref="A1:K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50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5</v>
      </c>
      <c r="B5" s="5" t="s">
        <v>6</v>
      </c>
      <c r="C5" s="5" t="s">
        <v>6</v>
      </c>
      <c r="D5" s="5" t="s">
        <v>6</v>
      </c>
    </row>
    <row r="6" spans="1:5" x14ac:dyDescent="0.2">
      <c r="A6" s="2"/>
      <c r="B6" s="6"/>
      <c r="C6" s="6"/>
      <c r="D6" s="6"/>
    </row>
    <row r="7" spans="1:5" x14ac:dyDescent="0.2">
      <c r="A7" s="7" t="s">
        <v>7</v>
      </c>
      <c r="B7" s="8"/>
      <c r="C7" s="8"/>
      <c r="D7" s="8"/>
      <c r="E7" s="9"/>
    </row>
    <row r="8" spans="1:5" x14ac:dyDescent="0.2">
      <c r="A8" s="2" t="s">
        <v>8</v>
      </c>
      <c r="B8" s="10"/>
      <c r="C8" s="10"/>
      <c r="D8" s="10"/>
      <c r="E8" s="11"/>
    </row>
    <row r="9" spans="1:5" x14ac:dyDescent="0.2">
      <c r="A9" s="12">
        <v>45044</v>
      </c>
      <c r="B9" s="10"/>
      <c r="C9" s="10"/>
      <c r="D9" s="10"/>
      <c r="E9" s="11"/>
    </row>
    <row r="10" spans="1:5" x14ac:dyDescent="0.2">
      <c r="A10" s="14"/>
      <c r="B10" s="10"/>
      <c r="C10" s="10"/>
      <c r="D10" s="10"/>
      <c r="E10" s="11"/>
    </row>
    <row r="11" spans="1:5" x14ac:dyDescent="0.2">
      <c r="A11" s="14"/>
      <c r="B11" s="10"/>
      <c r="C11" s="10"/>
      <c r="D11" s="10"/>
      <c r="E11" s="11"/>
    </row>
    <row r="12" spans="1:5" ht="17" x14ac:dyDescent="0.2">
      <c r="A12" s="15" t="s">
        <v>51</v>
      </c>
      <c r="B12" s="16">
        <v>2500</v>
      </c>
      <c r="C12" s="16"/>
      <c r="D12" s="16"/>
      <c r="E12" s="17" t="s">
        <v>52</v>
      </c>
    </row>
    <row r="13" spans="1:5" x14ac:dyDescent="0.2">
      <c r="A13" s="15"/>
      <c r="B13" s="16"/>
      <c r="C13" s="16"/>
      <c r="D13" s="16"/>
      <c r="E13" s="17"/>
    </row>
    <row r="14" spans="1:5" x14ac:dyDescent="0.2">
      <c r="A14" s="15"/>
      <c r="B14" s="16"/>
      <c r="C14" s="16"/>
      <c r="D14" s="16"/>
      <c r="E14" s="17"/>
    </row>
    <row r="15" spans="1:5" x14ac:dyDescent="0.2">
      <c r="A15" s="18" t="s">
        <v>13</v>
      </c>
      <c r="B15" s="16"/>
      <c r="C15" s="16"/>
      <c r="D15" s="16"/>
      <c r="E15" s="17"/>
    </row>
    <row r="16" spans="1:5" x14ac:dyDescent="0.2">
      <c r="A16" s="15"/>
      <c r="B16" s="16"/>
      <c r="C16" s="16"/>
      <c r="D16" s="16"/>
      <c r="E16" s="17"/>
    </row>
    <row r="17" spans="1:5" ht="17" x14ac:dyDescent="0.2">
      <c r="A17" s="15" t="s">
        <v>14</v>
      </c>
      <c r="B17" s="16">
        <f>B86</f>
        <v>1100</v>
      </c>
      <c r="C17" s="16"/>
      <c r="D17" s="16"/>
      <c r="E17" s="17" t="s">
        <v>53</v>
      </c>
    </row>
    <row r="18" spans="1:5" x14ac:dyDescent="0.2">
      <c r="A18" s="15"/>
      <c r="B18" s="16"/>
      <c r="C18" s="16"/>
      <c r="D18" s="16"/>
      <c r="E18" s="17"/>
    </row>
    <row r="19" spans="1:5" x14ac:dyDescent="0.2">
      <c r="A19" s="4"/>
      <c r="B19" s="10"/>
      <c r="C19" s="10"/>
      <c r="D19" s="10"/>
    </row>
    <row r="20" spans="1:5" x14ac:dyDescent="0.2">
      <c r="A20" s="19" t="s">
        <v>15</v>
      </c>
      <c r="B20" s="20">
        <f>B12-B86</f>
        <v>1400</v>
      </c>
      <c r="C20" s="20"/>
      <c r="D20" s="20"/>
      <c r="E20" s="21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16</v>
      </c>
      <c r="B23" s="7"/>
      <c r="C23" s="7"/>
      <c r="D23" s="7"/>
      <c r="E23" s="22"/>
    </row>
    <row r="24" spans="1:5" x14ac:dyDescent="0.2">
      <c r="B24" s="3"/>
      <c r="C24" s="3"/>
      <c r="D24" s="3"/>
      <c r="E24" s="23"/>
    </row>
    <row r="25" spans="1:5" x14ac:dyDescent="0.2">
      <c r="A25" s="2" t="s">
        <v>17</v>
      </c>
      <c r="B25" s="50">
        <v>45291</v>
      </c>
      <c r="C25" s="50">
        <v>44926</v>
      </c>
      <c r="D25" s="50">
        <v>44561</v>
      </c>
      <c r="E25" s="24"/>
    </row>
    <row r="26" spans="1:5" x14ac:dyDescent="0.2">
      <c r="A26" s="2"/>
      <c r="B26" s="50"/>
      <c r="C26" s="50"/>
      <c r="D26" s="50"/>
      <c r="E26" s="24"/>
    </row>
    <row r="27" spans="1:5" ht="65" customHeight="1" x14ac:dyDescent="0.2">
      <c r="A27" s="1" t="s">
        <v>54</v>
      </c>
      <c r="B27" s="51" t="s">
        <v>55</v>
      </c>
      <c r="C27" s="52" t="s">
        <v>56</v>
      </c>
      <c r="D27" s="53"/>
      <c r="E27" s="24"/>
    </row>
    <row r="28" spans="1:5" x14ac:dyDescent="0.2">
      <c r="A28" s="14"/>
      <c r="B28" s="54" t="s">
        <v>57</v>
      </c>
      <c r="C28" s="55" t="s">
        <v>58</v>
      </c>
      <c r="D28" s="56"/>
      <c r="E28" s="24"/>
    </row>
    <row r="29" spans="1:5" x14ac:dyDescent="0.2">
      <c r="A29" s="2" t="s">
        <v>18</v>
      </c>
      <c r="B29" s="24"/>
      <c r="C29" s="24"/>
      <c r="D29" s="24"/>
      <c r="E29" s="24"/>
    </row>
    <row r="30" spans="1:5" ht="17" thickBot="1" x14ac:dyDescent="0.25">
      <c r="A30" s="26"/>
      <c r="B30" s="24"/>
      <c r="C30" s="24"/>
      <c r="D30" s="24"/>
      <c r="E30" s="26"/>
    </row>
    <row r="31" spans="1:5" x14ac:dyDescent="0.2">
      <c r="A31" s="14"/>
      <c r="B31" s="57"/>
      <c r="C31" s="58"/>
      <c r="D31" s="24"/>
      <c r="E31" s="24"/>
    </row>
    <row r="32" spans="1:5" x14ac:dyDescent="0.2">
      <c r="A32" s="15" t="s">
        <v>19</v>
      </c>
      <c r="B32" s="59">
        <v>5600</v>
      </c>
      <c r="C32" s="60">
        <v>6316</v>
      </c>
      <c r="D32" s="59">
        <v>5744</v>
      </c>
      <c r="E32" s="17"/>
    </row>
    <row r="33" spans="1:5" x14ac:dyDescent="0.2">
      <c r="A33" s="15" t="s">
        <v>21</v>
      </c>
      <c r="B33" s="61"/>
      <c r="C33" s="60"/>
      <c r="D33" s="59"/>
      <c r="E33" s="17"/>
    </row>
    <row r="34" spans="1:5" x14ac:dyDescent="0.2">
      <c r="A34" s="1" t="s">
        <v>22</v>
      </c>
      <c r="B34" s="61"/>
      <c r="C34" s="60">
        <v>635</v>
      </c>
      <c r="D34" s="59">
        <v>513</v>
      </c>
      <c r="E34" s="17"/>
    </row>
    <row r="35" spans="1:5" x14ac:dyDescent="0.2">
      <c r="A35" s="15"/>
      <c r="B35" s="61"/>
      <c r="C35" s="60"/>
      <c r="D35" s="59"/>
      <c r="E35" s="11"/>
    </row>
    <row r="36" spans="1:5" x14ac:dyDescent="0.2">
      <c r="A36" s="1" t="s">
        <v>23</v>
      </c>
      <c r="B36" s="61"/>
      <c r="C36" s="60"/>
      <c r="D36" s="59"/>
      <c r="E36" s="11"/>
    </row>
    <row r="37" spans="1:5" x14ac:dyDescent="0.2">
      <c r="A37" s="15"/>
      <c r="B37" s="61"/>
      <c r="C37" s="60"/>
      <c r="D37" s="59"/>
      <c r="E37" s="11"/>
    </row>
    <row r="38" spans="1:5" x14ac:dyDescent="0.2">
      <c r="A38" s="15" t="s">
        <v>24</v>
      </c>
      <c r="B38" s="61"/>
      <c r="C38" s="60"/>
      <c r="D38" s="59"/>
      <c r="E38" s="17"/>
    </row>
    <row r="39" spans="1:5" x14ac:dyDescent="0.2">
      <c r="A39" s="15" t="s">
        <v>25</v>
      </c>
      <c r="B39" s="61"/>
      <c r="C39" s="60"/>
      <c r="D39" s="59"/>
      <c r="E39" s="11"/>
    </row>
    <row r="40" spans="1:5" x14ac:dyDescent="0.2">
      <c r="A40" s="15"/>
      <c r="B40" s="61"/>
      <c r="C40" s="60"/>
      <c r="D40" s="59"/>
      <c r="E40" s="11"/>
    </row>
    <row r="41" spans="1:5" x14ac:dyDescent="0.2">
      <c r="A41" s="15" t="s">
        <v>26</v>
      </c>
      <c r="B41" s="61"/>
      <c r="C41" s="60"/>
      <c r="D41" s="59"/>
      <c r="E41" s="11"/>
    </row>
    <row r="42" spans="1:5" x14ac:dyDescent="0.2">
      <c r="A42" s="15" t="s">
        <v>27</v>
      </c>
      <c r="B42" s="61"/>
      <c r="C42" s="60"/>
      <c r="D42" s="59"/>
      <c r="E42" s="17"/>
    </row>
    <row r="43" spans="1:5" x14ac:dyDescent="0.2">
      <c r="A43" s="15" t="s">
        <v>28</v>
      </c>
      <c r="B43" s="61"/>
      <c r="C43" s="60"/>
      <c r="D43" s="59"/>
      <c r="E43" s="11"/>
    </row>
    <row r="44" spans="1:5" x14ac:dyDescent="0.2">
      <c r="A44" s="15" t="s">
        <v>29</v>
      </c>
      <c r="B44" s="61"/>
      <c r="C44" s="60"/>
      <c r="D44" s="59"/>
      <c r="E44" s="11"/>
    </row>
    <row r="45" spans="1:5" x14ac:dyDescent="0.2">
      <c r="A45" s="15"/>
      <c r="B45" s="61"/>
      <c r="C45" s="60"/>
      <c r="D45" s="59"/>
      <c r="E45" s="11"/>
    </row>
    <row r="46" spans="1:5" x14ac:dyDescent="0.2">
      <c r="A46" s="15" t="s">
        <v>30</v>
      </c>
      <c r="B46" s="61"/>
      <c r="C46" s="60"/>
      <c r="D46" s="59"/>
      <c r="E46" s="17"/>
    </row>
    <row r="47" spans="1:5" x14ac:dyDescent="0.2">
      <c r="A47" s="15" t="s">
        <v>31</v>
      </c>
      <c r="B47" s="61"/>
      <c r="C47" s="60"/>
      <c r="D47" s="59"/>
      <c r="E47" s="11"/>
    </row>
    <row r="48" spans="1:5" x14ac:dyDescent="0.2">
      <c r="A48" s="15" t="s">
        <v>32</v>
      </c>
      <c r="B48" s="61"/>
      <c r="C48" s="60"/>
      <c r="D48" s="59"/>
      <c r="E48" s="17"/>
    </row>
    <row r="49" spans="1:5" x14ac:dyDescent="0.2">
      <c r="A49" s="15" t="s">
        <v>33</v>
      </c>
      <c r="B49" s="61"/>
      <c r="C49" s="60"/>
      <c r="D49" s="59"/>
      <c r="E49" s="17"/>
    </row>
    <row r="50" spans="1:5" x14ac:dyDescent="0.2">
      <c r="A50" s="15"/>
      <c r="B50" s="61"/>
      <c r="C50" s="60"/>
      <c r="D50" s="59"/>
      <c r="E50" s="11"/>
    </row>
    <row r="51" spans="1:5" x14ac:dyDescent="0.2">
      <c r="A51" s="15" t="s">
        <v>34</v>
      </c>
      <c r="B51" s="61"/>
      <c r="C51" s="60">
        <v>40</v>
      </c>
      <c r="D51" s="59">
        <v>34</v>
      </c>
      <c r="E51" s="17"/>
    </row>
    <row r="52" spans="1:5" x14ac:dyDescent="0.2">
      <c r="A52" s="15"/>
      <c r="B52" s="61"/>
      <c r="C52" s="60"/>
      <c r="D52" s="59"/>
      <c r="E52" s="11"/>
    </row>
    <row r="53" spans="1:5" x14ac:dyDescent="0.2">
      <c r="A53" s="15" t="s">
        <v>35</v>
      </c>
      <c r="B53" s="61"/>
      <c r="C53" s="60">
        <f>SUM(C38:C51)</f>
        <v>40</v>
      </c>
      <c r="D53" s="59">
        <f>SUM(D38:D51)</f>
        <v>34</v>
      </c>
      <c r="E53" s="11"/>
    </row>
    <row r="54" spans="1:5" x14ac:dyDescent="0.2">
      <c r="A54" s="29"/>
      <c r="B54" s="62"/>
      <c r="C54" s="63"/>
      <c r="D54" s="62"/>
      <c r="E54" s="31"/>
    </row>
    <row r="55" spans="1:5" x14ac:dyDescent="0.2">
      <c r="A55" s="32" t="s">
        <v>16</v>
      </c>
      <c r="B55" s="64">
        <v>1000</v>
      </c>
      <c r="C55" s="65">
        <f>C34+C53</f>
        <v>675</v>
      </c>
      <c r="D55" s="64">
        <f>D34+D53</f>
        <v>547</v>
      </c>
      <c r="E55" s="66"/>
    </row>
    <row r="56" spans="1:5" x14ac:dyDescent="0.2">
      <c r="B56" s="67"/>
      <c r="C56" s="68"/>
      <c r="D56" s="67"/>
      <c r="E56" s="11"/>
    </row>
    <row r="57" spans="1:5" x14ac:dyDescent="0.2">
      <c r="B57" s="69"/>
      <c r="C57" s="70"/>
      <c r="D57" s="69"/>
      <c r="E57" s="10"/>
    </row>
    <row r="58" spans="1:5" x14ac:dyDescent="0.2">
      <c r="A58" s="38" t="s">
        <v>37</v>
      </c>
      <c r="B58" s="71">
        <f>ROUND((B20/B32),1)</f>
        <v>0.3</v>
      </c>
      <c r="C58" s="72">
        <f>ROUND((B20/C32),1)</f>
        <v>0.2</v>
      </c>
      <c r="D58" s="73">
        <f>ROUND((B20/D32),1)</f>
        <v>0.2</v>
      </c>
      <c r="E58" s="10"/>
    </row>
    <row r="59" spans="1:5" x14ac:dyDescent="0.2">
      <c r="A59" s="38" t="s">
        <v>38</v>
      </c>
      <c r="B59" s="74" t="s">
        <v>39</v>
      </c>
      <c r="C59" s="72">
        <f>ROUND((B20/C34),1)</f>
        <v>2.2000000000000002</v>
      </c>
      <c r="D59" s="73">
        <f>ROUND((B20/D34),1)</f>
        <v>2.7</v>
      </c>
      <c r="E59" s="10"/>
    </row>
    <row r="60" spans="1:5" x14ac:dyDescent="0.2">
      <c r="A60" s="38" t="s">
        <v>40</v>
      </c>
      <c r="B60" s="71">
        <f>ROUND((B20/B55),1)</f>
        <v>1.4</v>
      </c>
      <c r="C60" s="72">
        <f>ROUND((B20/C55),1)</f>
        <v>2.1</v>
      </c>
      <c r="D60" s="73">
        <f>ROUND((B20/D55),1)</f>
        <v>2.6</v>
      </c>
      <c r="E60" s="10"/>
    </row>
    <row r="61" spans="1:5" ht="17" thickBot="1" x14ac:dyDescent="0.25">
      <c r="C61" s="75"/>
    </row>
    <row r="63" spans="1:5" x14ac:dyDescent="0.2">
      <c r="A63" s="7" t="s">
        <v>41</v>
      </c>
      <c r="B63" s="8"/>
      <c r="C63" s="8"/>
      <c r="D63" s="8"/>
      <c r="E63" s="9"/>
    </row>
    <row r="64" spans="1:5" x14ac:dyDescent="0.2">
      <c r="E64" s="10"/>
    </row>
    <row r="65" spans="1:5" x14ac:dyDescent="0.2">
      <c r="A65" t="s">
        <v>56</v>
      </c>
      <c r="E65" s="10"/>
    </row>
    <row r="66" spans="1:5" x14ac:dyDescent="0.2">
      <c r="A66" s="15" t="s">
        <v>59</v>
      </c>
    </row>
    <row r="67" spans="1:5" x14ac:dyDescent="0.2">
      <c r="A67" s="15" t="s">
        <v>60</v>
      </c>
    </row>
    <row r="68" spans="1:5" x14ac:dyDescent="0.2">
      <c r="A68" s="15" t="s">
        <v>55</v>
      </c>
    </row>
    <row r="69" spans="1:5" x14ac:dyDescent="0.2">
      <c r="A69" s="15" t="s">
        <v>61</v>
      </c>
    </row>
    <row r="70" spans="1:5" x14ac:dyDescent="0.2">
      <c r="A70" s="15" t="s">
        <v>62</v>
      </c>
    </row>
    <row r="71" spans="1:5" x14ac:dyDescent="0.2">
      <c r="E71" s="11"/>
    </row>
    <row r="72" spans="1:5" x14ac:dyDescent="0.2">
      <c r="A72" s="42"/>
      <c r="B72" s="42"/>
      <c r="C72" s="42"/>
      <c r="D72" s="42"/>
      <c r="E72" s="9"/>
    </row>
    <row r="73" spans="1:5" x14ac:dyDescent="0.2">
      <c r="E73" s="43"/>
    </row>
    <row r="74" spans="1:5" x14ac:dyDescent="0.2">
      <c r="E74" s="43"/>
    </row>
    <row r="75" spans="1:5" x14ac:dyDescent="0.2">
      <c r="B75" s="3" t="s">
        <v>3</v>
      </c>
      <c r="C75" s="3"/>
      <c r="D75" s="3"/>
    </row>
    <row r="76" spans="1:5" x14ac:dyDescent="0.2">
      <c r="B76" s="3"/>
      <c r="C76" s="3"/>
      <c r="D76" s="3"/>
    </row>
    <row r="77" spans="1:5" x14ac:dyDescent="0.2">
      <c r="B77" s="5" t="s">
        <v>6</v>
      </c>
      <c r="C77" s="5"/>
      <c r="D77" s="5"/>
    </row>
    <row r="78" spans="1:5" x14ac:dyDescent="0.2">
      <c r="B78" s="5"/>
      <c r="C78" s="5"/>
      <c r="D78" s="5"/>
    </row>
    <row r="79" spans="1:5" x14ac:dyDescent="0.2">
      <c r="B79" s="44">
        <v>45044</v>
      </c>
      <c r="C79" s="44"/>
      <c r="D79" s="44"/>
    </row>
    <row r="80" spans="1:5" x14ac:dyDescent="0.2">
      <c r="A80" s="2" t="s">
        <v>18</v>
      </c>
      <c r="B80" s="5"/>
      <c r="C80" s="5"/>
      <c r="D80" s="5"/>
    </row>
    <row r="81" spans="1:11" x14ac:dyDescent="0.2">
      <c r="A81" s="45"/>
      <c r="B81" s="5"/>
      <c r="C81" s="5"/>
      <c r="D81" s="5"/>
    </row>
    <row r="83" spans="1:11" ht="34" x14ac:dyDescent="0.2">
      <c r="A83" s="15" t="s">
        <v>45</v>
      </c>
      <c r="B83" s="16">
        <v>1100</v>
      </c>
      <c r="C83" s="16"/>
      <c r="D83" s="16"/>
      <c r="E83" s="17" t="s">
        <v>63</v>
      </c>
    </row>
    <row r="84" spans="1:11" x14ac:dyDescent="0.2">
      <c r="A84" s="15" t="s">
        <v>46</v>
      </c>
      <c r="B84" s="16"/>
      <c r="C84" s="16"/>
      <c r="D84" s="16"/>
      <c r="E84" s="17"/>
    </row>
    <row r="85" spans="1:11" x14ac:dyDescent="0.2">
      <c r="A85" t="s">
        <v>47</v>
      </c>
      <c r="B85" s="30"/>
      <c r="C85" s="76"/>
      <c r="D85" s="76"/>
      <c r="E85" s="17"/>
    </row>
    <row r="86" spans="1:11" x14ac:dyDescent="0.2">
      <c r="A86" s="2" t="s">
        <v>14</v>
      </c>
      <c r="B86" s="46">
        <f>SUM(B83:B85)</f>
        <v>1100</v>
      </c>
      <c r="C86" s="46"/>
      <c r="D86" s="46"/>
    </row>
    <row r="89" spans="1:11" x14ac:dyDescent="0.2">
      <c r="A89" s="47" t="s">
        <v>48</v>
      </c>
    </row>
    <row r="93" spans="1:11" x14ac:dyDescent="0.2">
      <c r="G93" s="17"/>
      <c r="H93" s="17"/>
      <c r="I93" s="17"/>
      <c r="J93" s="17"/>
      <c r="K93" s="17"/>
    </row>
  </sheetData>
  <sheetProtection algorithmName="SHA-512" hashValue="B3xfugZnjW4kCj0tfaypiB6gVbAm4iDhqGSnGJTZQhN1Mf49WVYPf757OQZwBHRZt7UsgELEwvwcmtnBqY3nJA==" saltValue="bHYMPFxbvx9C61VVvRhpfg==" spinCount="100000" sheet="1" objects="1" scenarios="1"/>
  <mergeCells count="2">
    <mergeCell ref="C27:D27"/>
    <mergeCell ref="C28:D28"/>
  </mergeCells>
  <pageMargins left="0.7" right="0.7" top="0.75" bottom="0.75" header="0.3" footer="0.3"/>
  <pageSetup paperSize="9" scale="52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B063E-89BE-FF40-959A-C7DD30F1A6DE}">
  <sheetPr>
    <pageSetUpPr fitToPage="1"/>
  </sheetPr>
  <dimension ref="A1:J12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3.83203125" customWidth="1"/>
    <col min="5" max="9" width="10.83203125" customWidth="1"/>
  </cols>
  <sheetData>
    <row r="1" spans="1:3" x14ac:dyDescent="0.2">
      <c r="A1" s="1" t="s">
        <v>0</v>
      </c>
      <c r="B1" s="1" t="s">
        <v>64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45113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68" x14ac:dyDescent="0.2">
      <c r="A12" s="15" t="s">
        <v>11</v>
      </c>
      <c r="B12" s="16">
        <f>9900+11500</f>
        <v>21400</v>
      </c>
      <c r="C12" s="17" t="s">
        <v>109</v>
      </c>
    </row>
    <row r="13" spans="1:3" x14ac:dyDescent="0.2">
      <c r="A13" s="15"/>
      <c r="B13" s="16"/>
      <c r="C13" s="17"/>
    </row>
    <row r="14" spans="1:3" ht="34" x14ac:dyDescent="0.2">
      <c r="A14" s="15" t="s">
        <v>65</v>
      </c>
      <c r="B14" s="16">
        <v>1600</v>
      </c>
      <c r="C14" s="17" t="s">
        <v>66</v>
      </c>
    </row>
    <row r="15" spans="1:3" x14ac:dyDescent="0.2">
      <c r="A15" s="15"/>
      <c r="B15" s="77"/>
      <c r="C15" s="17"/>
    </row>
    <row r="16" spans="1:3" ht="34" x14ac:dyDescent="0.2">
      <c r="A16" s="15" t="s">
        <v>67</v>
      </c>
      <c r="B16" s="78">
        <f>500+700</f>
        <v>1200</v>
      </c>
      <c r="C16" s="17" t="s">
        <v>68</v>
      </c>
    </row>
    <row r="17" spans="1:3" x14ac:dyDescent="0.2">
      <c r="A17" s="15"/>
      <c r="B17" s="16"/>
      <c r="C17" s="17"/>
    </row>
    <row r="18" spans="1:3" x14ac:dyDescent="0.2">
      <c r="A18" s="1" t="s">
        <v>69</v>
      </c>
      <c r="B18" s="16">
        <f>SUM(B12:B16)</f>
        <v>24200</v>
      </c>
      <c r="C18" s="17"/>
    </row>
    <row r="19" spans="1:3" x14ac:dyDescent="0.2">
      <c r="A19" s="15"/>
      <c r="B19" s="16"/>
      <c r="C19" s="17"/>
    </row>
    <row r="20" spans="1:3" x14ac:dyDescent="0.2">
      <c r="A20" s="18" t="s">
        <v>13</v>
      </c>
      <c r="B20" s="16"/>
      <c r="C20" s="17"/>
    </row>
    <row r="21" spans="1:3" x14ac:dyDescent="0.2">
      <c r="A21" s="15"/>
      <c r="B21" s="16"/>
      <c r="C21" s="17"/>
    </row>
    <row r="22" spans="1:3" ht="17" x14ac:dyDescent="0.2">
      <c r="A22" s="15" t="s">
        <v>70</v>
      </c>
      <c r="B22" s="16">
        <f>-B87</f>
        <v>-1000</v>
      </c>
      <c r="C22" s="17" t="s">
        <v>71</v>
      </c>
    </row>
    <row r="23" spans="1:3" x14ac:dyDescent="0.2">
      <c r="A23" s="15"/>
      <c r="B23" s="16"/>
      <c r="C23" s="17"/>
    </row>
    <row r="24" spans="1:3" x14ac:dyDescent="0.2">
      <c r="A24" s="4"/>
      <c r="B24" s="10"/>
    </row>
    <row r="25" spans="1:3" x14ac:dyDescent="0.2">
      <c r="A25" s="19" t="s">
        <v>15</v>
      </c>
      <c r="B25" s="20">
        <f>B18-B87</f>
        <v>23200</v>
      </c>
      <c r="C25" s="21"/>
    </row>
    <row r="26" spans="1:3" x14ac:dyDescent="0.2">
      <c r="A26" s="2"/>
    </row>
    <row r="27" spans="1:3" x14ac:dyDescent="0.2">
      <c r="A27" s="2"/>
    </row>
    <row r="28" spans="1:3" x14ac:dyDescent="0.2">
      <c r="A28" s="7" t="s">
        <v>16</v>
      </c>
      <c r="B28" s="7"/>
      <c r="C28" s="22"/>
    </row>
    <row r="29" spans="1:3" x14ac:dyDescent="0.2">
      <c r="A29" s="2" t="s">
        <v>17</v>
      </c>
      <c r="B29" s="3"/>
      <c r="C29" s="23"/>
    </row>
    <row r="30" spans="1:3" x14ac:dyDescent="0.2">
      <c r="A30" s="12">
        <v>44926</v>
      </c>
      <c r="B30" s="24"/>
      <c r="C30" s="24"/>
    </row>
    <row r="31" spans="1:3" x14ac:dyDescent="0.2">
      <c r="A31" s="14"/>
      <c r="B31" s="25"/>
      <c r="C31" s="24"/>
    </row>
    <row r="32" spans="1:3" x14ac:dyDescent="0.2">
      <c r="A32" s="2" t="s">
        <v>18</v>
      </c>
      <c r="B32" s="24"/>
      <c r="C32" s="24"/>
    </row>
    <row r="33" spans="1:3" x14ac:dyDescent="0.2">
      <c r="A33" s="26"/>
      <c r="B33" s="24"/>
      <c r="C33" s="26"/>
    </row>
    <row r="34" spans="1:3" x14ac:dyDescent="0.2">
      <c r="A34" s="14"/>
      <c r="B34" s="24"/>
      <c r="C34" s="24"/>
    </row>
    <row r="35" spans="1:3" ht="17" x14ac:dyDescent="0.2">
      <c r="A35" s="15" t="s">
        <v>19</v>
      </c>
      <c r="B35" s="27">
        <v>32000</v>
      </c>
      <c r="C35" s="17" t="s">
        <v>72</v>
      </c>
    </row>
    <row r="36" spans="1:3" x14ac:dyDescent="0.2">
      <c r="A36" s="15" t="s">
        <v>21</v>
      </c>
      <c r="B36" s="27"/>
      <c r="C36" s="17"/>
    </row>
    <row r="37" spans="1:3" ht="17" x14ac:dyDescent="0.2">
      <c r="A37" s="1" t="s">
        <v>22</v>
      </c>
      <c r="B37" s="27">
        <v>3500</v>
      </c>
      <c r="C37" s="17" t="s">
        <v>72</v>
      </c>
    </row>
    <row r="38" spans="1:3" x14ac:dyDescent="0.2">
      <c r="A38" s="15"/>
      <c r="B38" s="27"/>
      <c r="C38" s="11"/>
    </row>
    <row r="39" spans="1:3" x14ac:dyDescent="0.2">
      <c r="A39" s="1" t="s">
        <v>23</v>
      </c>
      <c r="B39" s="27"/>
      <c r="C39" s="11"/>
    </row>
    <row r="40" spans="1:3" x14ac:dyDescent="0.2">
      <c r="A40" s="15"/>
      <c r="B40" s="27"/>
      <c r="C40" s="11"/>
    </row>
    <row r="41" spans="1:3" x14ac:dyDescent="0.2">
      <c r="A41" s="15" t="s">
        <v>24</v>
      </c>
      <c r="B41" s="27"/>
      <c r="C41" s="17"/>
    </row>
    <row r="42" spans="1:3" x14ac:dyDescent="0.2">
      <c r="A42" s="15" t="s">
        <v>25</v>
      </c>
      <c r="B42" s="27"/>
      <c r="C42" s="11"/>
    </row>
    <row r="43" spans="1:3" x14ac:dyDescent="0.2">
      <c r="A43" s="15"/>
      <c r="B43" s="27"/>
      <c r="C43" s="11"/>
    </row>
    <row r="44" spans="1:3" x14ac:dyDescent="0.2">
      <c r="A44" s="15" t="s">
        <v>26</v>
      </c>
      <c r="B44" s="27"/>
      <c r="C44" s="11"/>
    </row>
    <row r="45" spans="1:3" x14ac:dyDescent="0.2">
      <c r="A45" s="15" t="s">
        <v>27</v>
      </c>
      <c r="B45" s="27"/>
      <c r="C45" s="17"/>
    </row>
    <row r="46" spans="1:3" x14ac:dyDescent="0.2">
      <c r="A46" s="15" t="s">
        <v>28</v>
      </c>
      <c r="B46" s="27"/>
      <c r="C46" s="11"/>
    </row>
    <row r="47" spans="1:3" x14ac:dyDescent="0.2">
      <c r="A47" s="15" t="s">
        <v>29</v>
      </c>
      <c r="B47" s="27"/>
      <c r="C47" s="11"/>
    </row>
    <row r="48" spans="1:3" x14ac:dyDescent="0.2">
      <c r="A48" s="15"/>
      <c r="B48" s="27"/>
      <c r="C48" s="11"/>
    </row>
    <row r="49" spans="1:3" x14ac:dyDescent="0.2">
      <c r="A49" s="15" t="s">
        <v>30</v>
      </c>
      <c r="B49" s="27"/>
      <c r="C49" s="17"/>
    </row>
    <row r="50" spans="1:3" x14ac:dyDescent="0.2">
      <c r="A50" s="15" t="s">
        <v>31</v>
      </c>
      <c r="B50" s="27"/>
      <c r="C50" s="11"/>
    </row>
    <row r="51" spans="1:3" x14ac:dyDescent="0.2">
      <c r="A51" s="15" t="s">
        <v>32</v>
      </c>
      <c r="B51" s="27"/>
      <c r="C51" s="17"/>
    </row>
    <row r="52" spans="1:3" ht="17" x14ac:dyDescent="0.2">
      <c r="A52" s="15" t="s">
        <v>33</v>
      </c>
      <c r="B52" s="27">
        <f>I116</f>
        <v>1.5740000000000001</v>
      </c>
      <c r="C52" s="17" t="s">
        <v>73</v>
      </c>
    </row>
    <row r="53" spans="1:3" x14ac:dyDescent="0.2">
      <c r="A53" s="15"/>
      <c r="B53" s="27"/>
      <c r="C53" s="11"/>
    </row>
    <row r="54" spans="1:3" ht="34" x14ac:dyDescent="0.2">
      <c r="A54" s="15" t="s">
        <v>34</v>
      </c>
      <c r="B54" s="27">
        <f>J116</f>
        <v>65.227879700000017</v>
      </c>
      <c r="C54" s="17" t="s">
        <v>74</v>
      </c>
    </row>
    <row r="55" spans="1:3" x14ac:dyDescent="0.2">
      <c r="A55" s="15"/>
      <c r="B55" s="27"/>
      <c r="C55" s="11"/>
    </row>
    <row r="56" spans="1:3" x14ac:dyDescent="0.2">
      <c r="A56" s="15" t="s">
        <v>35</v>
      </c>
      <c r="B56" s="27">
        <f>SUM(B41:B54)</f>
        <v>66.801879700000015</v>
      </c>
      <c r="C56" s="11"/>
    </row>
    <row r="57" spans="1:3" x14ac:dyDescent="0.2">
      <c r="A57" s="29"/>
      <c r="B57" s="30"/>
      <c r="C57" s="31"/>
    </row>
    <row r="58" spans="1:3" x14ac:dyDescent="0.2">
      <c r="A58" s="32" t="s">
        <v>16</v>
      </c>
      <c r="B58" s="33">
        <f>B37+B56</f>
        <v>3566.8018797</v>
      </c>
      <c r="C58" s="66"/>
    </row>
    <row r="59" spans="1:3" x14ac:dyDescent="0.2">
      <c r="B59" s="10"/>
      <c r="C59" s="11"/>
    </row>
    <row r="60" spans="1:3" x14ac:dyDescent="0.2">
      <c r="B60" s="3"/>
      <c r="C60" s="10"/>
    </row>
    <row r="61" spans="1:3" x14ac:dyDescent="0.2">
      <c r="A61" s="38" t="s">
        <v>37</v>
      </c>
      <c r="B61" s="39">
        <f>ROUND((B25/B35),1)</f>
        <v>0.7</v>
      </c>
      <c r="C61" s="10"/>
    </row>
    <row r="62" spans="1:3" x14ac:dyDescent="0.2">
      <c r="A62" s="38" t="s">
        <v>38</v>
      </c>
      <c r="B62" s="39">
        <f>ROUND((B25/B37),1)</f>
        <v>6.6</v>
      </c>
      <c r="C62" s="10"/>
    </row>
    <row r="63" spans="1:3" x14ac:dyDescent="0.2">
      <c r="A63" s="38" t="s">
        <v>40</v>
      </c>
      <c r="B63" s="39">
        <f>ROUND((B25/B58),1)</f>
        <v>6.5</v>
      </c>
      <c r="C63" s="10"/>
    </row>
    <row r="66" spans="1:3" x14ac:dyDescent="0.2">
      <c r="A66" s="7" t="s">
        <v>41</v>
      </c>
      <c r="B66" s="8"/>
      <c r="C66" s="9"/>
    </row>
    <row r="67" spans="1:3" x14ac:dyDescent="0.2">
      <c r="C67" s="10"/>
    </row>
    <row r="68" spans="1:3" x14ac:dyDescent="0.2">
      <c r="A68" s="15" t="s">
        <v>75</v>
      </c>
    </row>
    <row r="69" spans="1:3" x14ac:dyDescent="0.2">
      <c r="A69" s="15" t="s">
        <v>76</v>
      </c>
    </row>
    <row r="70" spans="1:3" x14ac:dyDescent="0.2">
      <c r="A70" t="s">
        <v>77</v>
      </c>
    </row>
    <row r="71" spans="1:3" x14ac:dyDescent="0.2">
      <c r="A71" t="s">
        <v>78</v>
      </c>
      <c r="C71" s="11"/>
    </row>
    <row r="72" spans="1:3" x14ac:dyDescent="0.2">
      <c r="C72" s="11"/>
    </row>
    <row r="73" spans="1:3" x14ac:dyDescent="0.2">
      <c r="A73" s="42"/>
      <c r="B73" s="42"/>
      <c r="C73" s="9"/>
    </row>
    <row r="74" spans="1:3" x14ac:dyDescent="0.2">
      <c r="C74" s="43"/>
    </row>
    <row r="75" spans="1:3" x14ac:dyDescent="0.2">
      <c r="C75" s="43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6</v>
      </c>
    </row>
    <row r="79" spans="1:3" x14ac:dyDescent="0.2">
      <c r="B79" s="5"/>
    </row>
    <row r="80" spans="1:3" x14ac:dyDescent="0.2">
      <c r="B80" s="44">
        <v>45113</v>
      </c>
    </row>
    <row r="81" spans="1:10" x14ac:dyDescent="0.2">
      <c r="A81" s="2" t="s">
        <v>18</v>
      </c>
      <c r="B81" s="5"/>
    </row>
    <row r="82" spans="1:10" x14ac:dyDescent="0.2">
      <c r="A82" s="45"/>
      <c r="B82" s="5"/>
    </row>
    <row r="84" spans="1:10" ht="17" x14ac:dyDescent="0.2">
      <c r="A84" s="15" t="s">
        <v>70</v>
      </c>
      <c r="B84" s="16">
        <v>1000</v>
      </c>
      <c r="C84" s="17" t="s">
        <v>79</v>
      </c>
    </row>
    <row r="85" spans="1:10" x14ac:dyDescent="0.2">
      <c r="A85" s="15" t="s">
        <v>46</v>
      </c>
      <c r="B85" s="16"/>
      <c r="C85" s="17"/>
    </row>
    <row r="86" spans="1:10" x14ac:dyDescent="0.2">
      <c r="A86" t="s">
        <v>47</v>
      </c>
      <c r="B86" s="30"/>
      <c r="C86" s="17"/>
    </row>
    <row r="87" spans="1:10" x14ac:dyDescent="0.2">
      <c r="A87" s="2" t="s">
        <v>70</v>
      </c>
      <c r="B87" s="46">
        <f>SUM(B84:B86)</f>
        <v>1000</v>
      </c>
    </row>
    <row r="90" spans="1:10" x14ac:dyDescent="0.2">
      <c r="A90" s="47" t="s">
        <v>48</v>
      </c>
    </row>
    <row r="91" spans="1:10" x14ac:dyDescent="0.2">
      <c r="D91" s="2" t="s">
        <v>80</v>
      </c>
    </row>
    <row r="92" spans="1:10" x14ac:dyDescent="0.2">
      <c r="D92" s="2" t="s">
        <v>81</v>
      </c>
    </row>
    <row r="93" spans="1:10" x14ac:dyDescent="0.2">
      <c r="E93" s="5" t="s">
        <v>3</v>
      </c>
      <c r="F93" s="5" t="s">
        <v>3</v>
      </c>
      <c r="I93" s="5" t="s">
        <v>3</v>
      </c>
      <c r="J93" s="5" t="s">
        <v>3</v>
      </c>
    </row>
    <row r="94" spans="1:10" x14ac:dyDescent="0.2">
      <c r="E94" s="5" t="s">
        <v>6</v>
      </c>
      <c r="F94" s="5" t="s">
        <v>6</v>
      </c>
      <c r="H94" s="17"/>
      <c r="I94" s="5" t="s">
        <v>6</v>
      </c>
      <c r="J94" s="5" t="s">
        <v>6</v>
      </c>
    </row>
    <row r="95" spans="1:10" ht="48" x14ac:dyDescent="0.2">
      <c r="D95" s="1" t="s">
        <v>82</v>
      </c>
      <c r="E95" s="79" t="s">
        <v>83</v>
      </c>
      <c r="F95" s="80" t="s">
        <v>84</v>
      </c>
      <c r="G95" s="1" t="s">
        <v>85</v>
      </c>
      <c r="H95" s="81" t="s">
        <v>86</v>
      </c>
      <c r="I95" s="79" t="s">
        <v>83</v>
      </c>
      <c r="J95" s="80" t="s">
        <v>84</v>
      </c>
    </row>
    <row r="96" spans="1:10" x14ac:dyDescent="0.2">
      <c r="E96" s="82" t="s">
        <v>87</v>
      </c>
      <c r="F96" s="83"/>
      <c r="I96" s="82" t="s">
        <v>88</v>
      </c>
      <c r="J96" s="83"/>
    </row>
    <row r="97" spans="4:10" ht="17" x14ac:dyDescent="0.2">
      <c r="D97" t="s">
        <v>64</v>
      </c>
      <c r="E97" s="84">
        <v>1.5740000000000001</v>
      </c>
      <c r="F97" s="85">
        <v>51.219000000000001</v>
      </c>
      <c r="G97" s="86" t="s">
        <v>39</v>
      </c>
      <c r="H97" s="4">
        <v>44926</v>
      </c>
      <c r="I97" s="85">
        <f>E97</f>
        <v>1.5740000000000001</v>
      </c>
      <c r="J97" s="85">
        <f>F97</f>
        <v>51.219000000000001</v>
      </c>
    </row>
    <row r="98" spans="4:10" x14ac:dyDescent="0.2">
      <c r="D98" s="2" t="s">
        <v>89</v>
      </c>
      <c r="F98" s="87"/>
      <c r="I98" s="87"/>
      <c r="J98" s="87"/>
    </row>
    <row r="99" spans="4:10" x14ac:dyDescent="0.2">
      <c r="D99" t="s">
        <v>90</v>
      </c>
      <c r="F99" s="85">
        <v>2.379</v>
      </c>
      <c r="G99" s="88">
        <v>0.05</v>
      </c>
      <c r="H99" s="4">
        <v>44926</v>
      </c>
      <c r="I99" s="87"/>
      <c r="J99" s="85">
        <f>F99*G99</f>
        <v>0.11895</v>
      </c>
    </row>
    <row r="100" spans="4:10" x14ac:dyDescent="0.2">
      <c r="D100" t="s">
        <v>91</v>
      </c>
      <c r="F100" s="85">
        <v>2.74</v>
      </c>
      <c r="G100" s="88">
        <v>0.75</v>
      </c>
      <c r="H100" s="4">
        <v>44926</v>
      </c>
      <c r="I100" s="87"/>
      <c r="J100" s="85">
        <f>F100*G100</f>
        <v>2.0550000000000002</v>
      </c>
    </row>
    <row r="101" spans="4:10" x14ac:dyDescent="0.2">
      <c r="D101" t="s">
        <v>92</v>
      </c>
      <c r="F101" s="85">
        <v>0.95699999999999996</v>
      </c>
      <c r="G101" s="88">
        <v>0.4</v>
      </c>
      <c r="H101" s="4">
        <v>44926</v>
      </c>
      <c r="I101" s="87"/>
      <c r="J101" s="85">
        <f>F101*G101</f>
        <v>0.38280000000000003</v>
      </c>
    </row>
    <row r="102" spans="4:10" x14ac:dyDescent="0.2">
      <c r="D102" t="s">
        <v>93</v>
      </c>
      <c r="F102" s="87"/>
      <c r="G102" s="88">
        <v>0.05</v>
      </c>
      <c r="H102" s="4">
        <v>44926</v>
      </c>
      <c r="I102" s="87"/>
      <c r="J102" s="87"/>
    </row>
    <row r="103" spans="4:10" x14ac:dyDescent="0.2">
      <c r="D103" t="s">
        <v>94</v>
      </c>
      <c r="F103" s="85">
        <v>3.2949999999999999</v>
      </c>
      <c r="G103" s="88">
        <v>0.3</v>
      </c>
      <c r="H103" s="4">
        <v>44926</v>
      </c>
      <c r="I103" s="87"/>
      <c r="J103" s="85">
        <f>F103*G103</f>
        <v>0.98849999999999993</v>
      </c>
    </row>
    <row r="104" spans="4:10" x14ac:dyDescent="0.2">
      <c r="D104" t="s">
        <v>95</v>
      </c>
      <c r="F104" s="87"/>
      <c r="G104" s="88">
        <v>0.25</v>
      </c>
      <c r="H104" s="4">
        <v>44926</v>
      </c>
      <c r="I104" s="87"/>
      <c r="J104" s="87"/>
    </row>
    <row r="105" spans="4:10" x14ac:dyDescent="0.2">
      <c r="D105" t="s">
        <v>96</v>
      </c>
      <c r="F105" s="87"/>
      <c r="G105" s="88">
        <v>0.05</v>
      </c>
      <c r="H105" s="4">
        <v>44926</v>
      </c>
      <c r="I105" s="87"/>
      <c r="J105" s="87"/>
    </row>
    <row r="106" spans="4:10" x14ac:dyDescent="0.2">
      <c r="D106" t="s">
        <v>97</v>
      </c>
      <c r="F106" s="87"/>
      <c r="G106" s="88">
        <v>0.4</v>
      </c>
      <c r="H106" s="4">
        <v>44926</v>
      </c>
      <c r="I106" s="87"/>
      <c r="J106" s="87"/>
    </row>
    <row r="107" spans="4:10" x14ac:dyDescent="0.2">
      <c r="D107" t="s">
        <v>98</v>
      </c>
      <c r="F107" s="87"/>
      <c r="G107" s="88">
        <v>0.375</v>
      </c>
      <c r="H107" s="4">
        <v>44926</v>
      </c>
      <c r="I107" s="87"/>
      <c r="J107" s="87"/>
    </row>
    <row r="108" spans="4:10" x14ac:dyDescent="0.2">
      <c r="D108" t="s">
        <v>99</v>
      </c>
      <c r="F108" s="85">
        <v>23.332999999999998</v>
      </c>
      <c r="G108" s="88">
        <v>0.4</v>
      </c>
      <c r="H108" s="4">
        <v>44926</v>
      </c>
      <c r="I108" s="87"/>
      <c r="J108" s="85">
        <f>F108*G108</f>
        <v>9.3331999999999997</v>
      </c>
    </row>
    <row r="109" spans="4:10" x14ac:dyDescent="0.2">
      <c r="D109" t="s">
        <v>100</v>
      </c>
      <c r="F109" s="87"/>
      <c r="G109" s="88">
        <v>1</v>
      </c>
      <c r="H109" s="4">
        <v>44926</v>
      </c>
      <c r="I109" s="87"/>
      <c r="J109" s="87"/>
    </row>
    <row r="110" spans="4:10" x14ac:dyDescent="0.2">
      <c r="D110" t="s">
        <v>101</v>
      </c>
      <c r="F110" s="85">
        <v>0.875</v>
      </c>
      <c r="G110" s="88">
        <v>0.05</v>
      </c>
      <c r="H110" s="4">
        <v>44926</v>
      </c>
      <c r="I110" s="87"/>
      <c r="J110" s="85">
        <f>+F110*G110</f>
        <v>4.3750000000000004E-2</v>
      </c>
    </row>
    <row r="111" spans="4:10" x14ac:dyDescent="0.2">
      <c r="D111" t="s">
        <v>102</v>
      </c>
      <c r="F111" s="85">
        <v>1.859</v>
      </c>
      <c r="G111" s="88">
        <v>0.50829999999999997</v>
      </c>
      <c r="H111" s="4">
        <v>44926</v>
      </c>
      <c r="I111" s="87"/>
      <c r="J111" s="85">
        <f>F111*G111</f>
        <v>0.94492969999999998</v>
      </c>
    </row>
    <row r="112" spans="4:10" x14ac:dyDescent="0.2">
      <c r="D112" t="s">
        <v>103</v>
      </c>
      <c r="F112" s="87"/>
      <c r="G112" s="88">
        <v>0.1016</v>
      </c>
      <c r="H112" s="4">
        <v>44926</v>
      </c>
      <c r="I112" s="87"/>
      <c r="J112" s="87"/>
    </row>
    <row r="113" spans="4:10" x14ac:dyDescent="0.2">
      <c r="D113" t="s">
        <v>104</v>
      </c>
      <c r="F113" s="87"/>
      <c r="G113" s="88">
        <v>0.03</v>
      </c>
      <c r="H113" s="4">
        <v>44926</v>
      </c>
      <c r="I113" s="87"/>
      <c r="J113" s="87"/>
    </row>
    <row r="114" spans="4:10" x14ac:dyDescent="0.2">
      <c r="D114" t="s">
        <v>105</v>
      </c>
      <c r="F114" s="85">
        <v>2.835</v>
      </c>
      <c r="G114" s="88">
        <v>0.05</v>
      </c>
      <c r="H114" s="4">
        <v>44926</v>
      </c>
      <c r="I114" s="87"/>
      <c r="J114" s="85">
        <f>F114*G114</f>
        <v>0.14175000000000001</v>
      </c>
    </row>
    <row r="115" spans="4:10" x14ac:dyDescent="0.2">
      <c r="D115" s="29" t="s">
        <v>106</v>
      </c>
      <c r="E115" s="29"/>
      <c r="F115" s="89"/>
      <c r="G115" s="90">
        <v>0.05</v>
      </c>
      <c r="H115" s="91">
        <v>44926</v>
      </c>
      <c r="I115" s="89"/>
      <c r="J115" s="89"/>
    </row>
    <row r="116" spans="4:10" x14ac:dyDescent="0.2">
      <c r="D116" s="92" t="s">
        <v>107</v>
      </c>
      <c r="E116" s="93"/>
      <c r="F116" s="93"/>
      <c r="G116" s="93"/>
      <c r="H116" s="93"/>
      <c r="I116" s="94">
        <f>SUM(I97:I115)</f>
        <v>1.5740000000000001</v>
      </c>
      <c r="J116" s="94">
        <f>SUM(J97:J115)</f>
        <v>65.227879700000017</v>
      </c>
    </row>
    <row r="118" spans="4:10" x14ac:dyDescent="0.2">
      <c r="D118" t="s">
        <v>108</v>
      </c>
    </row>
    <row r="120" spans="4:10" x14ac:dyDescent="0.2">
      <c r="D120" s="47" t="s">
        <v>48</v>
      </c>
    </row>
  </sheetData>
  <sheetProtection algorithmName="SHA-512" hashValue="EOmF+an2LVvXGeM4ekuVBIZyrkCROzjpxJbD8JXI3vndAJkgRP2BFt0LvjdFJZ5Qak7sA5tCawLVFq6ZHvS8Pg==" saltValue="2Ik1/V6hZ4S0WM3Oo2Yz6w==" spinCount="100000" sheet="1" objects="1" scenarios="1"/>
  <mergeCells count="2">
    <mergeCell ref="E96:F96"/>
    <mergeCell ref="I96:J96"/>
  </mergeCells>
  <pageMargins left="0.7" right="0.7" top="0.75" bottom="0.75" header="0.3" footer="0.3"/>
  <pageSetup paperSize="9" scale="37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A5168-3E32-FD4E-AB0A-D5B2E89C3F83}">
  <sheetPr>
    <pageSetUpPr fitToPage="1"/>
  </sheetPr>
  <dimension ref="A1:K10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110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5</v>
      </c>
      <c r="B5" s="5" t="s">
        <v>6</v>
      </c>
      <c r="C5" s="5" t="s">
        <v>6</v>
      </c>
      <c r="D5" s="5" t="s">
        <v>6</v>
      </c>
    </row>
    <row r="6" spans="1:5" x14ac:dyDescent="0.2">
      <c r="A6" s="2"/>
      <c r="B6" s="6"/>
      <c r="C6" s="6"/>
      <c r="D6" s="6"/>
    </row>
    <row r="7" spans="1:5" x14ac:dyDescent="0.2">
      <c r="A7" s="7" t="s">
        <v>7</v>
      </c>
      <c r="B7" s="8"/>
      <c r="C7" s="8"/>
      <c r="D7" s="8"/>
      <c r="E7" s="9"/>
    </row>
    <row r="8" spans="1:5" x14ac:dyDescent="0.2">
      <c r="A8" s="2" t="s">
        <v>8</v>
      </c>
      <c r="B8" s="10"/>
      <c r="C8" s="10"/>
      <c r="D8" s="10"/>
      <c r="E8" s="11"/>
    </row>
    <row r="9" spans="1:5" x14ac:dyDescent="0.2">
      <c r="A9" s="12">
        <v>45198</v>
      </c>
      <c r="B9" s="10"/>
      <c r="C9" s="10"/>
      <c r="D9" s="10"/>
      <c r="E9" s="11"/>
    </row>
    <row r="10" spans="1:5" x14ac:dyDescent="0.2">
      <c r="A10" s="14"/>
      <c r="B10" s="10"/>
      <c r="C10" s="10"/>
      <c r="D10" s="10"/>
      <c r="E10" s="11"/>
    </row>
    <row r="11" spans="1:5" x14ac:dyDescent="0.2">
      <c r="A11" s="14"/>
      <c r="B11" s="10"/>
      <c r="C11" s="10"/>
      <c r="D11" s="10"/>
      <c r="E11" s="11"/>
    </row>
    <row r="12" spans="1:5" ht="51" x14ac:dyDescent="0.2">
      <c r="A12" s="15" t="s">
        <v>51</v>
      </c>
      <c r="B12" s="16">
        <v>11500</v>
      </c>
      <c r="C12" s="16"/>
      <c r="D12" s="16"/>
      <c r="E12" s="17" t="s">
        <v>111</v>
      </c>
    </row>
    <row r="13" spans="1:5" x14ac:dyDescent="0.2">
      <c r="A13" s="15"/>
      <c r="B13" s="16"/>
      <c r="C13" s="16"/>
      <c r="D13" s="16"/>
      <c r="E13" s="17"/>
    </row>
    <row r="14" spans="1:5" x14ac:dyDescent="0.2">
      <c r="A14" s="18" t="s">
        <v>13</v>
      </c>
      <c r="B14" s="16"/>
      <c r="C14" s="16"/>
      <c r="D14" s="16"/>
      <c r="E14" s="17"/>
    </row>
    <row r="15" spans="1:5" x14ac:dyDescent="0.2">
      <c r="A15" s="15"/>
      <c r="B15" s="16"/>
      <c r="C15" s="16"/>
      <c r="D15" s="16"/>
      <c r="E15" s="17"/>
    </row>
    <row r="16" spans="1:5" ht="17" x14ac:dyDescent="0.2">
      <c r="A16" s="15" t="s">
        <v>14</v>
      </c>
      <c r="B16" s="16">
        <f>-B94</f>
        <v>-400</v>
      </c>
      <c r="C16" s="16"/>
      <c r="D16" s="16"/>
      <c r="E16" s="17" t="s">
        <v>112</v>
      </c>
    </row>
    <row r="17" spans="1:5" x14ac:dyDescent="0.2">
      <c r="A17" s="15"/>
      <c r="B17" s="16"/>
      <c r="C17" s="16"/>
      <c r="D17" s="16"/>
      <c r="E17" s="17"/>
    </row>
    <row r="18" spans="1:5" x14ac:dyDescent="0.2">
      <c r="A18" s="4"/>
      <c r="B18" s="10"/>
      <c r="C18" s="10"/>
      <c r="D18" s="10"/>
    </row>
    <row r="19" spans="1:5" x14ac:dyDescent="0.2">
      <c r="A19" s="19" t="s">
        <v>15</v>
      </c>
      <c r="B19" s="20">
        <f>B12-B94</f>
        <v>11100</v>
      </c>
      <c r="C19" s="20"/>
      <c r="D19" s="20"/>
      <c r="E19" s="21"/>
    </row>
    <row r="20" spans="1:5" x14ac:dyDescent="0.2">
      <c r="A20" s="2"/>
    </row>
    <row r="21" spans="1:5" x14ac:dyDescent="0.2">
      <c r="A21" s="2"/>
    </row>
    <row r="22" spans="1:5" x14ac:dyDescent="0.2">
      <c r="A22" s="7" t="s">
        <v>16</v>
      </c>
      <c r="B22" s="7"/>
      <c r="C22" s="7"/>
      <c r="D22" s="7"/>
      <c r="E22" s="22"/>
    </row>
    <row r="23" spans="1:5" x14ac:dyDescent="0.2">
      <c r="A23" s="2" t="s">
        <v>17</v>
      </c>
      <c r="B23" s="3"/>
      <c r="C23" s="3"/>
      <c r="D23" s="3"/>
      <c r="E23" s="23"/>
    </row>
    <row r="24" spans="1:5" x14ac:dyDescent="0.2">
      <c r="A24" s="12">
        <v>44926</v>
      </c>
      <c r="B24" s="24"/>
      <c r="C24" s="24"/>
      <c r="D24" s="24"/>
      <c r="E24" s="24"/>
    </row>
    <row r="25" spans="1:5" ht="45" x14ac:dyDescent="0.2">
      <c r="A25" s="14"/>
      <c r="B25" s="95" t="s">
        <v>113</v>
      </c>
      <c r="C25" s="96" t="s">
        <v>114</v>
      </c>
      <c r="D25" s="97" t="s">
        <v>115</v>
      </c>
      <c r="E25" s="24"/>
    </row>
    <row r="26" spans="1:5" x14ac:dyDescent="0.2">
      <c r="A26" s="14"/>
      <c r="B26" s="98"/>
      <c r="C26" s="99"/>
      <c r="D26" s="100"/>
      <c r="E26" s="24"/>
    </row>
    <row r="27" spans="1:5" ht="78" x14ac:dyDescent="0.2">
      <c r="A27" s="101" t="s">
        <v>54</v>
      </c>
      <c r="B27" s="98"/>
      <c r="C27" s="102" t="s">
        <v>129</v>
      </c>
      <c r="D27" s="103" t="s">
        <v>116</v>
      </c>
      <c r="E27" s="24"/>
    </row>
    <row r="28" spans="1:5" x14ac:dyDescent="0.2">
      <c r="A28" s="14"/>
      <c r="B28" s="98"/>
      <c r="C28" s="99"/>
      <c r="D28" s="100"/>
      <c r="E28" s="24"/>
    </row>
    <row r="29" spans="1:5" x14ac:dyDescent="0.2">
      <c r="A29" s="2" t="s">
        <v>18</v>
      </c>
      <c r="B29" s="104"/>
      <c r="C29" s="57"/>
      <c r="D29" s="105"/>
      <c r="E29" s="24"/>
    </row>
    <row r="30" spans="1:5" x14ac:dyDescent="0.2">
      <c r="A30" s="26"/>
      <c r="B30" s="104"/>
      <c r="C30" s="57"/>
      <c r="D30" s="105"/>
      <c r="E30" s="26"/>
    </row>
    <row r="31" spans="1:5" x14ac:dyDescent="0.2">
      <c r="A31" s="14"/>
      <c r="B31" s="104"/>
      <c r="C31" s="57"/>
      <c r="D31" s="105"/>
      <c r="E31" s="24"/>
    </row>
    <row r="32" spans="1:5" x14ac:dyDescent="0.2">
      <c r="A32" s="15" t="s">
        <v>19</v>
      </c>
      <c r="B32" s="106">
        <f>SUM(C32:D32)</f>
        <v>19668.93</v>
      </c>
      <c r="C32" s="107">
        <v>16595</v>
      </c>
      <c r="D32" s="108">
        <v>3073.93</v>
      </c>
      <c r="E32" s="17"/>
    </row>
    <row r="33" spans="1:5" x14ac:dyDescent="0.2">
      <c r="A33" s="15" t="s">
        <v>21</v>
      </c>
      <c r="B33" s="106"/>
      <c r="C33" s="107"/>
      <c r="D33" s="108"/>
      <c r="E33" s="17"/>
    </row>
    <row r="34" spans="1:5" x14ac:dyDescent="0.2">
      <c r="A34" s="1" t="s">
        <v>22</v>
      </c>
      <c r="B34" s="106">
        <f>SUM(C34:D34)</f>
        <v>156.33100000000002</v>
      </c>
      <c r="C34" s="107">
        <v>48</v>
      </c>
      <c r="D34" s="108">
        <v>108.331</v>
      </c>
      <c r="E34" s="17"/>
    </row>
    <row r="35" spans="1:5" x14ac:dyDescent="0.2">
      <c r="A35" s="15"/>
      <c r="B35" s="106"/>
      <c r="C35" s="107"/>
      <c r="D35" s="108"/>
      <c r="E35" s="11"/>
    </row>
    <row r="36" spans="1:5" x14ac:dyDescent="0.2">
      <c r="A36" s="1" t="s">
        <v>23</v>
      </c>
      <c r="B36" s="106"/>
      <c r="C36" s="107"/>
      <c r="D36" s="108"/>
      <c r="E36" s="11"/>
    </row>
    <row r="37" spans="1:5" x14ac:dyDescent="0.2">
      <c r="A37" s="15"/>
      <c r="B37" s="106"/>
      <c r="C37" s="107"/>
      <c r="D37" s="108"/>
      <c r="E37" s="11"/>
    </row>
    <row r="38" spans="1:5" x14ac:dyDescent="0.2">
      <c r="A38" s="15" t="s">
        <v>24</v>
      </c>
      <c r="B38" s="106"/>
      <c r="C38" s="107"/>
      <c r="D38" s="108">
        <v>-1.587</v>
      </c>
      <c r="E38" s="17"/>
    </row>
    <row r="39" spans="1:5" x14ac:dyDescent="0.2">
      <c r="A39" s="15" t="s">
        <v>25</v>
      </c>
      <c r="B39" s="106"/>
      <c r="C39" s="107"/>
      <c r="D39" s="108"/>
      <c r="E39" s="11"/>
    </row>
    <row r="40" spans="1:5" x14ac:dyDescent="0.2">
      <c r="A40" s="15"/>
      <c r="B40" s="106"/>
      <c r="C40" s="107"/>
      <c r="D40" s="108"/>
      <c r="E40" s="11"/>
    </row>
    <row r="41" spans="1:5" x14ac:dyDescent="0.2">
      <c r="A41" s="15" t="s">
        <v>26</v>
      </c>
      <c r="B41" s="106"/>
      <c r="C41" s="107"/>
      <c r="D41" s="108"/>
      <c r="E41" s="11"/>
    </row>
    <row r="42" spans="1:5" ht="17" x14ac:dyDescent="0.2">
      <c r="A42" s="17" t="s">
        <v>117</v>
      </c>
      <c r="B42" s="106">
        <f>SUM(C42:D42)</f>
        <v>1583.7059999999999</v>
      </c>
      <c r="C42" s="107">
        <v>1489</v>
      </c>
      <c r="D42" s="108">
        <v>94.706000000000003</v>
      </c>
      <c r="E42" s="17"/>
    </row>
    <row r="43" spans="1:5" ht="34" x14ac:dyDescent="0.2">
      <c r="A43" s="17" t="s">
        <v>118</v>
      </c>
      <c r="B43" s="106">
        <f>SUM(C43:D43)</f>
        <v>1570</v>
      </c>
      <c r="C43" s="107">
        <v>1570</v>
      </c>
      <c r="D43" s="108"/>
      <c r="E43" s="17" t="s">
        <v>119</v>
      </c>
    </row>
    <row r="44" spans="1:5" x14ac:dyDescent="0.2">
      <c r="A44" s="15" t="s">
        <v>28</v>
      </c>
      <c r="B44" s="106"/>
      <c r="C44" s="107"/>
      <c r="D44" s="108"/>
      <c r="E44" s="11"/>
    </row>
    <row r="45" spans="1:5" x14ac:dyDescent="0.2">
      <c r="A45" s="1" t="s">
        <v>29</v>
      </c>
      <c r="B45" s="106"/>
      <c r="C45" s="107"/>
      <c r="D45" s="108"/>
      <c r="E45" s="11"/>
    </row>
    <row r="46" spans="1:5" x14ac:dyDescent="0.2">
      <c r="A46" s="109" t="s">
        <v>120</v>
      </c>
      <c r="B46" s="106">
        <f t="shared" ref="B46:B48" si="0">SUM(C46:D46)</f>
        <v>197</v>
      </c>
      <c r="C46" s="107">
        <v>197</v>
      </c>
      <c r="D46" s="108"/>
      <c r="E46" s="11"/>
    </row>
    <row r="47" spans="1:5" x14ac:dyDescent="0.2">
      <c r="A47" s="109" t="s">
        <v>121</v>
      </c>
      <c r="B47" s="106">
        <f t="shared" si="0"/>
        <v>15</v>
      </c>
      <c r="C47" s="107">
        <v>15</v>
      </c>
      <c r="D47" s="108"/>
      <c r="E47" s="11"/>
    </row>
    <row r="48" spans="1:5" x14ac:dyDescent="0.2">
      <c r="A48" s="109" t="s">
        <v>122</v>
      </c>
      <c r="B48" s="106">
        <f t="shared" si="0"/>
        <v>-1446</v>
      </c>
      <c r="C48" s="107">
        <v>-1446</v>
      </c>
      <c r="D48" s="108"/>
      <c r="E48" s="11"/>
    </row>
    <row r="49" spans="1:5" x14ac:dyDescent="0.2">
      <c r="A49" s="15"/>
      <c r="B49" s="106"/>
      <c r="C49" s="107"/>
      <c r="D49" s="108"/>
      <c r="E49" s="11"/>
    </row>
    <row r="50" spans="1:5" x14ac:dyDescent="0.2">
      <c r="A50" s="15" t="s">
        <v>30</v>
      </c>
      <c r="B50" s="106"/>
      <c r="C50" s="107"/>
      <c r="D50" s="108"/>
      <c r="E50" s="110"/>
    </row>
    <row r="51" spans="1:5" x14ac:dyDescent="0.2">
      <c r="A51" s="15" t="s">
        <v>31</v>
      </c>
      <c r="B51" s="106"/>
      <c r="C51" s="107"/>
      <c r="D51" s="108"/>
      <c r="E51" s="11"/>
    </row>
    <row r="52" spans="1:5" x14ac:dyDescent="0.2">
      <c r="A52" s="15" t="s">
        <v>32</v>
      </c>
      <c r="B52" s="106"/>
      <c r="C52" s="107"/>
      <c r="D52" s="108"/>
      <c r="E52" s="17"/>
    </row>
    <row r="53" spans="1:5" x14ac:dyDescent="0.2">
      <c r="A53" s="15" t="s">
        <v>33</v>
      </c>
      <c r="B53" s="106"/>
      <c r="C53" s="107"/>
      <c r="D53" s="108">
        <v>153.16300000000001</v>
      </c>
      <c r="E53" s="17"/>
    </row>
    <row r="54" spans="1:5" x14ac:dyDescent="0.2">
      <c r="A54" s="15"/>
      <c r="B54" s="106"/>
      <c r="C54" s="107"/>
      <c r="D54" s="108"/>
      <c r="E54" s="11"/>
    </row>
    <row r="55" spans="1:5" x14ac:dyDescent="0.2">
      <c r="A55" s="15" t="s">
        <v>34</v>
      </c>
      <c r="B55" s="106">
        <f>SUM(C55:D55)</f>
        <v>465.37799999999999</v>
      </c>
      <c r="C55" s="107">
        <v>345</v>
      </c>
      <c r="D55" s="108">
        <v>120.378</v>
      </c>
      <c r="E55" s="17"/>
    </row>
    <row r="56" spans="1:5" x14ac:dyDescent="0.2">
      <c r="A56" s="15" t="s">
        <v>123</v>
      </c>
      <c r="B56" s="106">
        <f>SUM(C56:D56)</f>
        <v>716</v>
      </c>
      <c r="C56" s="107">
        <v>716</v>
      </c>
      <c r="D56" s="108"/>
      <c r="E56" s="17"/>
    </row>
    <row r="57" spans="1:5" x14ac:dyDescent="0.2">
      <c r="A57" s="15"/>
      <c r="B57" s="106"/>
      <c r="C57" s="107"/>
      <c r="D57" s="108"/>
      <c r="E57" s="11"/>
    </row>
    <row r="58" spans="1:5" x14ac:dyDescent="0.2">
      <c r="A58" s="15" t="s">
        <v>35</v>
      </c>
      <c r="B58" s="106">
        <f>SUM(B38:B55)</f>
        <v>2385.0840000000003</v>
      </c>
      <c r="C58" s="107">
        <f>SUM(C38:C55)</f>
        <v>2170</v>
      </c>
      <c r="D58" s="108">
        <f>SUM(D38:D55)</f>
        <v>366.66</v>
      </c>
      <c r="E58" s="11"/>
    </row>
    <row r="59" spans="1:5" x14ac:dyDescent="0.2">
      <c r="A59" s="29"/>
      <c r="B59" s="111"/>
      <c r="C59" s="62"/>
      <c r="D59" s="112"/>
      <c r="E59" s="31"/>
    </row>
    <row r="60" spans="1:5" x14ac:dyDescent="0.2">
      <c r="A60" s="32" t="s">
        <v>16</v>
      </c>
      <c r="B60" s="113">
        <f>B34+B58</f>
        <v>2541.4150000000004</v>
      </c>
      <c r="C60" s="64">
        <f>C34+C58</f>
        <v>2218</v>
      </c>
      <c r="D60" s="114">
        <f>D34+D58</f>
        <v>474.99100000000004</v>
      </c>
      <c r="E60" s="66"/>
    </row>
    <row r="61" spans="1:5" x14ac:dyDescent="0.2">
      <c r="B61" s="111"/>
      <c r="C61" s="30"/>
      <c r="D61" s="115"/>
      <c r="E61" s="11"/>
    </row>
    <row r="62" spans="1:5" x14ac:dyDescent="0.2">
      <c r="B62" s="3"/>
      <c r="C62" s="3"/>
      <c r="D62" s="3"/>
      <c r="E62" s="10"/>
    </row>
    <row r="63" spans="1:5" x14ac:dyDescent="0.2">
      <c r="A63" s="38" t="s">
        <v>37</v>
      </c>
      <c r="B63" s="39">
        <f>ROUND((B19/B32),1)</f>
        <v>0.6</v>
      </c>
      <c r="C63" s="40"/>
      <c r="D63" s="40"/>
      <c r="E63" s="10"/>
    </row>
    <row r="64" spans="1:5" x14ac:dyDescent="0.2">
      <c r="A64" s="38" t="s">
        <v>38</v>
      </c>
      <c r="B64" s="39">
        <f>ROUND((B19/B34),1)</f>
        <v>71</v>
      </c>
      <c r="C64" s="40"/>
      <c r="D64" s="40"/>
      <c r="E64" s="10"/>
    </row>
    <row r="65" spans="1:5" x14ac:dyDescent="0.2">
      <c r="A65" s="38" t="s">
        <v>40</v>
      </c>
      <c r="B65" s="39">
        <f>ROUND((B19/B60),1)</f>
        <v>4.4000000000000004</v>
      </c>
      <c r="C65" s="40"/>
      <c r="D65" s="40"/>
      <c r="E65" s="10"/>
    </row>
    <row r="68" spans="1:5" x14ac:dyDescent="0.2">
      <c r="A68" s="7" t="s">
        <v>41</v>
      </c>
      <c r="B68" s="8"/>
      <c r="C68" s="8"/>
      <c r="D68" s="8"/>
      <c r="E68" s="9"/>
    </row>
    <row r="69" spans="1:5" x14ac:dyDescent="0.2">
      <c r="E69" s="10"/>
    </row>
    <row r="70" spans="1:5" x14ac:dyDescent="0.2">
      <c r="A70" s="15" t="s">
        <v>129</v>
      </c>
    </row>
    <row r="71" spans="1:5" x14ac:dyDescent="0.2">
      <c r="A71" s="15" t="s">
        <v>116</v>
      </c>
    </row>
    <row r="72" spans="1:5" x14ac:dyDescent="0.2">
      <c r="A72" t="s">
        <v>124</v>
      </c>
    </row>
    <row r="73" spans="1:5" x14ac:dyDescent="0.2">
      <c r="A73" t="s">
        <v>125</v>
      </c>
    </row>
    <row r="74" spans="1:5" x14ac:dyDescent="0.2">
      <c r="A74" t="s">
        <v>126</v>
      </c>
    </row>
    <row r="75" spans="1:5" x14ac:dyDescent="0.2">
      <c r="A75" t="s">
        <v>127</v>
      </c>
      <c r="E75" s="11"/>
    </row>
    <row r="76" spans="1:5" x14ac:dyDescent="0.2">
      <c r="E76" s="11"/>
    </row>
    <row r="77" spans="1:5" x14ac:dyDescent="0.2">
      <c r="A77" s="42"/>
      <c r="B77" s="42"/>
      <c r="C77" s="42"/>
      <c r="D77" s="42"/>
      <c r="E77" s="9"/>
    </row>
    <row r="78" spans="1:5" x14ac:dyDescent="0.2">
      <c r="E78" s="43"/>
    </row>
    <row r="79" spans="1:5" x14ac:dyDescent="0.2">
      <c r="E79" s="43"/>
    </row>
    <row r="80" spans="1:5" x14ac:dyDescent="0.2">
      <c r="B80" s="3" t="s">
        <v>3</v>
      </c>
      <c r="C80" s="3"/>
      <c r="D80" s="3"/>
    </row>
    <row r="81" spans="1:5" x14ac:dyDescent="0.2">
      <c r="B81" s="3"/>
      <c r="C81" s="3"/>
      <c r="D81" s="3"/>
    </row>
    <row r="82" spans="1:5" x14ac:dyDescent="0.2">
      <c r="B82" s="5" t="s">
        <v>6</v>
      </c>
      <c r="C82" s="5"/>
      <c r="D82" s="5"/>
    </row>
    <row r="83" spans="1:5" x14ac:dyDescent="0.2">
      <c r="B83" s="5"/>
      <c r="C83" s="5"/>
      <c r="D83" s="5"/>
    </row>
    <row r="84" spans="1:5" x14ac:dyDescent="0.2">
      <c r="B84" s="44">
        <v>45198</v>
      </c>
      <c r="C84" s="44"/>
      <c r="D84" s="44"/>
    </row>
    <row r="85" spans="1:5" x14ac:dyDescent="0.2">
      <c r="A85" s="2" t="s">
        <v>18</v>
      </c>
      <c r="B85" s="5"/>
      <c r="C85" s="5"/>
      <c r="D85" s="5"/>
    </row>
    <row r="86" spans="1:5" x14ac:dyDescent="0.2">
      <c r="A86" s="2"/>
      <c r="B86" s="25"/>
      <c r="C86" s="99"/>
      <c r="D86" s="99"/>
    </row>
    <row r="87" spans="1:5" x14ac:dyDescent="0.2">
      <c r="A87" s="1" t="s">
        <v>128</v>
      </c>
      <c r="B87" s="25"/>
      <c r="C87" s="102"/>
      <c r="D87" s="102"/>
    </row>
    <row r="88" spans="1:5" x14ac:dyDescent="0.2">
      <c r="A88" s="2"/>
      <c r="B88" s="116"/>
      <c r="C88" s="107"/>
      <c r="D88" s="107"/>
    </row>
    <row r="89" spans="1:5" x14ac:dyDescent="0.2">
      <c r="A89" s="45"/>
      <c r="B89" s="116"/>
      <c r="C89" s="107"/>
      <c r="D89" s="107"/>
    </row>
    <row r="90" spans="1:5" x14ac:dyDescent="0.2">
      <c r="B90" s="116"/>
      <c r="C90" s="107"/>
      <c r="D90" s="107"/>
    </row>
    <row r="91" spans="1:5" ht="17" x14ac:dyDescent="0.2">
      <c r="A91" s="15" t="s">
        <v>14</v>
      </c>
      <c r="B91" s="116">
        <v>400</v>
      </c>
      <c r="C91" s="107"/>
      <c r="D91" s="107"/>
      <c r="E91" s="17" t="s">
        <v>112</v>
      </c>
    </row>
    <row r="92" spans="1:5" x14ac:dyDescent="0.2">
      <c r="A92" s="15" t="s">
        <v>46</v>
      </c>
      <c r="B92" s="116"/>
      <c r="C92" s="107"/>
      <c r="D92" s="107"/>
      <c r="E92" s="17"/>
    </row>
    <row r="93" spans="1:5" x14ac:dyDescent="0.2">
      <c r="A93" t="s">
        <v>47</v>
      </c>
      <c r="B93" s="117"/>
      <c r="C93" s="107"/>
      <c r="D93" s="107"/>
      <c r="E93" s="17"/>
    </row>
    <row r="94" spans="1:5" x14ac:dyDescent="0.2">
      <c r="A94" s="1" t="s">
        <v>14</v>
      </c>
      <c r="B94" s="118">
        <f>SUM(B91:B93)</f>
        <v>400</v>
      </c>
      <c r="C94" s="119"/>
      <c r="D94" s="119"/>
    </row>
    <row r="95" spans="1:5" x14ac:dyDescent="0.2">
      <c r="B95" s="76"/>
      <c r="C95" s="76"/>
      <c r="D95" s="76"/>
    </row>
    <row r="97" spans="1:11" x14ac:dyDescent="0.2">
      <c r="A97" s="47" t="s">
        <v>48</v>
      </c>
    </row>
    <row r="101" spans="1:11" x14ac:dyDescent="0.2">
      <c r="G101" s="17"/>
      <c r="H101" s="17"/>
      <c r="I101" s="17"/>
      <c r="J101" s="17"/>
      <c r="K101" s="17"/>
    </row>
  </sheetData>
  <sheetProtection algorithmName="SHA-512" hashValue="L7ojOUTHz3esmBuI7nyYQjlBlkNI0epbagKnrp9klRZMRjyB/krNvvW4a5LN/jbdlUeIE09zHVqQCbqDFHQ1QQ==" saltValue="lqkwcxIVP+jyG4IDMK5kRw==" spinCount="100000" sheet="1" objects="1" scenarios="1"/>
  <pageMargins left="0.7" right="0.7" top="0.75" bottom="0.75" header="0.3" footer="0.3"/>
  <pageSetup paperSize="9" scale="46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AC17B-67BE-2840-AA56-8289DE698915}">
  <sheetPr>
    <pageSetUpPr fitToPage="1"/>
  </sheetPr>
  <dimension ref="A1:I97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130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45258</v>
      </c>
      <c r="B9" s="10"/>
      <c r="C9" s="11"/>
    </row>
    <row r="10" spans="1:3" x14ac:dyDescent="0.2">
      <c r="A10" s="14"/>
      <c r="B10" s="10"/>
      <c r="C10" s="11"/>
    </row>
    <row r="11" spans="1:3" x14ac:dyDescent="0.2">
      <c r="A11" s="14"/>
      <c r="B11" s="10"/>
      <c r="C11" s="11"/>
    </row>
    <row r="12" spans="1:3" ht="34" x14ac:dyDescent="0.2">
      <c r="A12" s="15" t="s">
        <v>11</v>
      </c>
      <c r="B12" s="16">
        <v>400000</v>
      </c>
      <c r="C12" s="17" t="s">
        <v>131</v>
      </c>
    </row>
    <row r="13" spans="1:3" x14ac:dyDescent="0.2">
      <c r="A13" s="15"/>
      <c r="B13" s="16"/>
      <c r="C13" s="17"/>
    </row>
    <row r="14" spans="1:3" x14ac:dyDescent="0.2">
      <c r="A14" s="15"/>
      <c r="B14" s="16"/>
      <c r="C14" s="17"/>
    </row>
    <row r="15" spans="1:3" hidden="1" x14ac:dyDescent="0.2">
      <c r="A15" s="18" t="s">
        <v>13</v>
      </c>
      <c r="B15" s="16"/>
      <c r="C15" s="17"/>
    </row>
    <row r="16" spans="1:3" hidden="1" x14ac:dyDescent="0.2">
      <c r="A16" s="15"/>
      <c r="B16" s="16"/>
      <c r="C16" s="17"/>
    </row>
    <row r="17" spans="1:3" hidden="1" x14ac:dyDescent="0.2">
      <c r="A17" s="15"/>
      <c r="B17" s="16"/>
      <c r="C17" s="17"/>
    </row>
    <row r="18" spans="1:3" hidden="1" x14ac:dyDescent="0.2">
      <c r="A18" s="15"/>
      <c r="B18" s="16"/>
      <c r="C18" s="17"/>
    </row>
    <row r="19" spans="1:3" x14ac:dyDescent="0.2">
      <c r="A19" s="4"/>
      <c r="B19" s="10"/>
    </row>
    <row r="20" spans="1:3" x14ac:dyDescent="0.2">
      <c r="A20" s="19" t="s">
        <v>15</v>
      </c>
      <c r="B20" s="20">
        <f>B12-B94</f>
        <v>400000</v>
      </c>
      <c r="C20" s="21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16</v>
      </c>
      <c r="B23" s="7"/>
      <c r="C23" s="22"/>
    </row>
    <row r="24" spans="1:3" x14ac:dyDescent="0.2">
      <c r="A24" s="2" t="s">
        <v>17</v>
      </c>
      <c r="B24" s="3"/>
      <c r="C24" s="23"/>
    </row>
    <row r="25" spans="1:3" x14ac:dyDescent="0.2">
      <c r="A25" s="12">
        <v>44742</v>
      </c>
      <c r="B25" s="24"/>
      <c r="C25" s="24"/>
    </row>
    <row r="26" spans="1:3" x14ac:dyDescent="0.2">
      <c r="A26" s="14"/>
      <c r="B26" s="25"/>
      <c r="C26" s="24"/>
    </row>
    <row r="27" spans="1:3" x14ac:dyDescent="0.2">
      <c r="A27" s="2" t="s">
        <v>18</v>
      </c>
      <c r="B27" s="24"/>
      <c r="C27" s="24"/>
    </row>
    <row r="28" spans="1:3" x14ac:dyDescent="0.2">
      <c r="A28" s="26"/>
      <c r="B28" s="24"/>
      <c r="C28" s="26"/>
    </row>
    <row r="29" spans="1:3" x14ac:dyDescent="0.2">
      <c r="A29" s="14"/>
      <c r="B29" s="24"/>
      <c r="C29" s="24"/>
    </row>
    <row r="30" spans="1:3" ht="34" x14ac:dyDescent="0.2">
      <c r="A30" s="15" t="s">
        <v>19</v>
      </c>
      <c r="B30" s="27">
        <v>53807</v>
      </c>
      <c r="C30" s="17" t="s">
        <v>143</v>
      </c>
    </row>
    <row r="31" spans="1:3" x14ac:dyDescent="0.2">
      <c r="A31" s="15" t="s">
        <v>21</v>
      </c>
      <c r="B31" s="27"/>
      <c r="C31" s="17"/>
    </row>
    <row r="32" spans="1:3" ht="34" x14ac:dyDescent="0.2">
      <c r="A32" s="1" t="s">
        <v>132</v>
      </c>
      <c r="B32" s="27">
        <v>3597</v>
      </c>
      <c r="C32" s="17" t="s">
        <v>143</v>
      </c>
    </row>
    <row r="33" spans="1:3" x14ac:dyDescent="0.2">
      <c r="A33" s="15"/>
      <c r="B33" s="27"/>
      <c r="C33" s="11"/>
    </row>
    <row r="34" spans="1:3" x14ac:dyDescent="0.2">
      <c r="A34" s="1" t="s">
        <v>23</v>
      </c>
      <c r="B34" s="27"/>
      <c r="C34" s="11"/>
    </row>
    <row r="35" spans="1:3" x14ac:dyDescent="0.2">
      <c r="A35" s="15"/>
      <c r="B35" s="27"/>
      <c r="C35" s="11"/>
    </row>
    <row r="36" spans="1:3" x14ac:dyDescent="0.2">
      <c r="A36" s="15" t="s">
        <v>24</v>
      </c>
      <c r="B36" s="27"/>
      <c r="C36" s="17"/>
    </row>
    <row r="37" spans="1:3" x14ac:dyDescent="0.2">
      <c r="A37" s="15" t="s">
        <v>25</v>
      </c>
      <c r="B37" s="27"/>
      <c r="C37" s="11"/>
    </row>
    <row r="38" spans="1:3" x14ac:dyDescent="0.2">
      <c r="A38" s="15"/>
      <c r="B38" s="27"/>
      <c r="C38" s="11"/>
    </row>
    <row r="39" spans="1:3" x14ac:dyDescent="0.2">
      <c r="A39" s="15" t="s">
        <v>26</v>
      </c>
      <c r="B39" s="27"/>
      <c r="C39" s="11"/>
    </row>
    <row r="40" spans="1:3" x14ac:dyDescent="0.2">
      <c r="A40" s="15" t="s">
        <v>27</v>
      </c>
      <c r="B40" s="27"/>
      <c r="C40" s="17"/>
    </row>
    <row r="41" spans="1:3" ht="34" x14ac:dyDescent="0.2">
      <c r="A41" s="15" t="s">
        <v>28</v>
      </c>
      <c r="B41" s="27">
        <v>754</v>
      </c>
      <c r="C41" s="17" t="s">
        <v>143</v>
      </c>
    </row>
    <row r="42" spans="1:3" x14ac:dyDescent="0.2">
      <c r="A42" s="1" t="s">
        <v>133</v>
      </c>
      <c r="B42" s="27"/>
      <c r="C42" s="11"/>
    </row>
    <row r="43" spans="1:3" ht="34" x14ac:dyDescent="0.2">
      <c r="A43" s="109" t="s">
        <v>134</v>
      </c>
      <c r="B43" s="27">
        <v>1704</v>
      </c>
      <c r="C43" s="17" t="s">
        <v>143</v>
      </c>
    </row>
    <row r="44" spans="1:3" ht="34" x14ac:dyDescent="0.2">
      <c r="A44" s="109" t="s">
        <v>135</v>
      </c>
      <c r="B44" s="27">
        <v>95</v>
      </c>
      <c r="C44" s="17" t="s">
        <v>143</v>
      </c>
    </row>
    <row r="45" spans="1:3" ht="34" x14ac:dyDescent="0.2">
      <c r="A45" s="109" t="s">
        <v>136</v>
      </c>
      <c r="B45" s="27">
        <v>147</v>
      </c>
      <c r="C45" s="17" t="s">
        <v>143</v>
      </c>
    </row>
    <row r="46" spans="1:3" ht="34" x14ac:dyDescent="0.2">
      <c r="A46" s="109" t="s">
        <v>137</v>
      </c>
      <c r="B46" s="27">
        <v>50</v>
      </c>
      <c r="C46" s="17" t="s">
        <v>143</v>
      </c>
    </row>
    <row r="47" spans="1:3" x14ac:dyDescent="0.2">
      <c r="A47" s="15"/>
      <c r="B47" s="27"/>
      <c r="C47" s="11"/>
    </row>
    <row r="48" spans="1:3" ht="34" x14ac:dyDescent="0.2">
      <c r="A48" s="15" t="s">
        <v>30</v>
      </c>
      <c r="B48" s="27">
        <v>11485</v>
      </c>
      <c r="C48" s="17" t="s">
        <v>143</v>
      </c>
    </row>
    <row r="49" spans="1:3" x14ac:dyDescent="0.2">
      <c r="A49" s="15" t="s">
        <v>31</v>
      </c>
      <c r="B49" s="27"/>
      <c r="C49" s="11"/>
    </row>
    <row r="50" spans="1:3" x14ac:dyDescent="0.2">
      <c r="A50" s="15" t="s">
        <v>32</v>
      </c>
      <c r="B50" s="27"/>
      <c r="C50" s="17"/>
    </row>
    <row r="51" spans="1:3" ht="34" x14ac:dyDescent="0.2">
      <c r="A51" s="15" t="s">
        <v>33</v>
      </c>
      <c r="B51" s="27">
        <v>2649</v>
      </c>
      <c r="C51" s="17" t="s">
        <v>143</v>
      </c>
    </row>
    <row r="52" spans="1:3" x14ac:dyDescent="0.2">
      <c r="A52" s="15"/>
      <c r="B52" s="27"/>
      <c r="C52" s="11"/>
    </row>
    <row r="53" spans="1:3" ht="34" x14ac:dyDescent="0.2">
      <c r="A53" s="15" t="s">
        <v>34</v>
      </c>
      <c r="B53" s="27">
        <v>155</v>
      </c>
      <c r="C53" s="17" t="s">
        <v>143</v>
      </c>
    </row>
    <row r="54" spans="1:3" x14ac:dyDescent="0.2">
      <c r="A54" s="15"/>
      <c r="B54" s="27"/>
      <c r="C54" s="11"/>
    </row>
    <row r="55" spans="1:3" x14ac:dyDescent="0.2">
      <c r="A55" s="15" t="s">
        <v>35</v>
      </c>
      <c r="B55" s="27">
        <f>SUM(B36:B53)</f>
        <v>17039</v>
      </c>
      <c r="C55" s="11"/>
    </row>
    <row r="56" spans="1:3" x14ac:dyDescent="0.2">
      <c r="A56" s="29"/>
      <c r="B56" s="30"/>
      <c r="C56" s="31"/>
    </row>
    <row r="57" spans="1:3" x14ac:dyDescent="0.2">
      <c r="A57" s="32" t="s">
        <v>16</v>
      </c>
      <c r="B57" s="33">
        <f>B32+B55</f>
        <v>20636</v>
      </c>
      <c r="C57" s="66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8" t="s">
        <v>37</v>
      </c>
      <c r="B60" s="39">
        <f>ROUND((B20/B30),1)</f>
        <v>7.4</v>
      </c>
      <c r="C60" s="10"/>
    </row>
    <row r="61" spans="1:3" x14ac:dyDescent="0.2">
      <c r="A61" s="38" t="s">
        <v>38</v>
      </c>
      <c r="B61" s="41" t="s">
        <v>39</v>
      </c>
      <c r="C61" s="10"/>
    </row>
    <row r="62" spans="1:3" x14ac:dyDescent="0.2">
      <c r="A62" s="38" t="s">
        <v>40</v>
      </c>
      <c r="B62" s="39">
        <f>ROUND((B20/B57),1)</f>
        <v>19.399999999999999</v>
      </c>
      <c r="C62" s="10"/>
    </row>
    <row r="65" spans="1:3" x14ac:dyDescent="0.2">
      <c r="A65" s="7" t="s">
        <v>41</v>
      </c>
      <c r="B65" s="8"/>
      <c r="C65" s="9"/>
    </row>
    <row r="66" spans="1:3" x14ac:dyDescent="0.2">
      <c r="C66" s="10"/>
    </row>
    <row r="67" spans="1:3" x14ac:dyDescent="0.2">
      <c r="A67" s="15" t="s">
        <v>144</v>
      </c>
    </row>
    <row r="68" spans="1:3" x14ac:dyDescent="0.2">
      <c r="A68" s="15" t="s">
        <v>138</v>
      </c>
    </row>
    <row r="69" spans="1:3" x14ac:dyDescent="0.2">
      <c r="A69" s="15" t="s">
        <v>139</v>
      </c>
    </row>
    <row r="70" spans="1:3" x14ac:dyDescent="0.2">
      <c r="A70" t="s">
        <v>140</v>
      </c>
    </row>
    <row r="71" spans="1:3" x14ac:dyDescent="0.2">
      <c r="C71" s="11"/>
    </row>
    <row r="72" spans="1:3" x14ac:dyDescent="0.2">
      <c r="A72" s="42"/>
      <c r="B72" s="42"/>
      <c r="C72" s="9"/>
    </row>
    <row r="73" spans="1:3" x14ac:dyDescent="0.2">
      <c r="C73" s="43"/>
    </row>
    <row r="74" spans="1:3" x14ac:dyDescent="0.2">
      <c r="C74" s="43"/>
    </row>
    <row r="75" spans="1:3" hidden="1" x14ac:dyDescent="0.2">
      <c r="B75" s="3" t="s">
        <v>3</v>
      </c>
    </row>
    <row r="76" spans="1:3" hidden="1" x14ac:dyDescent="0.2">
      <c r="B76" s="3"/>
    </row>
    <row r="77" spans="1:3" hidden="1" x14ac:dyDescent="0.2">
      <c r="B77" s="5" t="s">
        <v>6</v>
      </c>
    </row>
    <row r="78" spans="1:3" hidden="1" x14ac:dyDescent="0.2">
      <c r="B78" s="5"/>
    </row>
    <row r="79" spans="1:3" hidden="1" x14ac:dyDescent="0.2">
      <c r="B79" s="44" t="s">
        <v>141</v>
      </c>
    </row>
    <row r="80" spans="1:3" hidden="1" x14ac:dyDescent="0.2">
      <c r="A80" s="2" t="s">
        <v>18</v>
      </c>
      <c r="B80" s="5"/>
    </row>
    <row r="81" spans="1:9" hidden="1" x14ac:dyDescent="0.2">
      <c r="A81" s="45"/>
      <c r="B81" s="5"/>
    </row>
    <row r="82" spans="1:9" hidden="1" x14ac:dyDescent="0.2"/>
    <row r="83" spans="1:9" ht="17" hidden="1" x14ac:dyDescent="0.2">
      <c r="A83" s="15" t="s">
        <v>45</v>
      </c>
      <c r="B83" s="16">
        <v>0</v>
      </c>
      <c r="C83" s="17" t="s">
        <v>54</v>
      </c>
    </row>
    <row r="84" spans="1:9" hidden="1" x14ac:dyDescent="0.2">
      <c r="A84" s="15" t="s">
        <v>46</v>
      </c>
      <c r="B84" s="16"/>
      <c r="C84" s="17"/>
    </row>
    <row r="85" spans="1:9" hidden="1" x14ac:dyDescent="0.2">
      <c r="A85" t="s">
        <v>47</v>
      </c>
      <c r="B85" s="30"/>
      <c r="C85" s="17"/>
    </row>
    <row r="86" spans="1:9" hidden="1" x14ac:dyDescent="0.2">
      <c r="A86" s="2" t="s">
        <v>142</v>
      </c>
      <c r="B86" s="46">
        <f>SUM(B83:B85)</f>
        <v>0</v>
      </c>
    </row>
    <row r="89" spans="1:9" x14ac:dyDescent="0.2">
      <c r="A89" s="47" t="s">
        <v>48</v>
      </c>
    </row>
    <row r="93" spans="1:9" x14ac:dyDescent="0.2">
      <c r="E93" s="17"/>
      <c r="F93" s="17"/>
      <c r="G93" s="17"/>
      <c r="H93" s="17"/>
      <c r="I93" s="17"/>
    </row>
    <row r="96" spans="1:9" x14ac:dyDescent="0.2">
      <c r="B96" s="84"/>
    </row>
    <row r="97" spans="2:2" x14ac:dyDescent="0.2">
      <c r="B97" s="84"/>
    </row>
  </sheetData>
  <sheetProtection algorithmName="SHA-512" hashValue="tJJdcbkFTT82uTesYIUzWfR7wrI52Tt7T4nbGIeMfulSsDroda/a7lVAJdarIx7jkKGbIeCvEF03TAz2vmRYCw==" saltValue="0pYayWWAkUDJHp5nFQ2cWw==" spinCount="100000" sheet="1" objects="1" scenarios="1"/>
  <pageMargins left="0.7" right="0.7" top="0.75" bottom="0.75" header="0.3" footer="0.3"/>
  <pageSetup paperSize="9" scale="57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9120E-4AE1-954C-97A3-CC9254057CD1}">
  <sheetPr>
    <pageSetUpPr fitToPage="1"/>
  </sheetPr>
  <dimension ref="A1:J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145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45276</v>
      </c>
      <c r="B9" s="10"/>
      <c r="C9" s="10"/>
      <c r="D9" s="11"/>
    </row>
    <row r="10" spans="1:4" x14ac:dyDescent="0.2">
      <c r="A10" s="14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3">
        <v>0.85963000000000001</v>
      </c>
      <c r="B12" s="10"/>
      <c r="C12" s="10"/>
      <c r="D12" s="11" t="s">
        <v>146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17" x14ac:dyDescent="0.2">
      <c r="A15" s="15" t="s">
        <v>11</v>
      </c>
      <c r="B15" s="16">
        <f>C15*A12</f>
        <v>80572.260269999999</v>
      </c>
      <c r="C15" s="16">
        <v>93729</v>
      </c>
      <c r="D15" s="17" t="s">
        <v>147</v>
      </c>
    </row>
    <row r="16" spans="1:4" x14ac:dyDescent="0.2">
      <c r="A16" s="15"/>
      <c r="B16" s="16"/>
      <c r="C16" s="16"/>
      <c r="D16" s="17"/>
    </row>
    <row r="17" spans="1:4" ht="17" x14ac:dyDescent="0.2">
      <c r="A17" s="15" t="s">
        <v>148</v>
      </c>
      <c r="B17" s="78">
        <f>C17*A12</f>
        <v>1725.2774099999999</v>
      </c>
      <c r="C17" s="78">
        <v>2007</v>
      </c>
      <c r="D17" s="17" t="s">
        <v>147</v>
      </c>
    </row>
    <row r="18" spans="1:4" x14ac:dyDescent="0.2">
      <c r="A18" s="15"/>
      <c r="B18" s="16"/>
      <c r="C18" s="16"/>
      <c r="D18" s="17"/>
    </row>
    <row r="19" spans="1:4" x14ac:dyDescent="0.2">
      <c r="A19" s="1" t="s">
        <v>69</v>
      </c>
      <c r="B19" s="16">
        <f>SUM(B15:B18)</f>
        <v>82297.537679999994</v>
      </c>
      <c r="C19" s="16">
        <f>SUM(C15:C17)</f>
        <v>95736</v>
      </c>
      <c r="D19" s="17"/>
    </row>
    <row r="20" spans="1:4" x14ac:dyDescent="0.2">
      <c r="A20" s="15"/>
      <c r="B20" s="16"/>
      <c r="C20" s="16"/>
      <c r="D20" s="17"/>
    </row>
    <row r="21" spans="1:4" x14ac:dyDescent="0.2">
      <c r="A21" s="18" t="s">
        <v>13</v>
      </c>
      <c r="B21" s="16"/>
      <c r="C21" s="16"/>
      <c r="D21" s="17"/>
    </row>
    <row r="22" spans="1:4" x14ac:dyDescent="0.2">
      <c r="A22" s="15"/>
      <c r="B22" s="16"/>
      <c r="C22" s="16"/>
      <c r="D22" s="17"/>
    </row>
    <row r="23" spans="1:4" ht="17" x14ac:dyDescent="0.2">
      <c r="A23" s="15" t="s">
        <v>149</v>
      </c>
      <c r="B23" s="16">
        <f>-B88</f>
        <v>-7758.16075</v>
      </c>
      <c r="C23" s="16"/>
      <c r="D23" s="17" t="s">
        <v>154</v>
      </c>
    </row>
    <row r="24" spans="1:4" x14ac:dyDescent="0.2">
      <c r="A24" s="15"/>
      <c r="B24" s="16"/>
      <c r="C24" s="16"/>
      <c r="D24" s="17"/>
    </row>
    <row r="25" spans="1:4" x14ac:dyDescent="0.2">
      <c r="A25" s="4"/>
      <c r="B25" s="10"/>
      <c r="C25" s="10"/>
    </row>
    <row r="26" spans="1:4" x14ac:dyDescent="0.2">
      <c r="A26" s="19" t="s">
        <v>15</v>
      </c>
      <c r="B26" s="20">
        <f>B19-B88</f>
        <v>74539.376929999999</v>
      </c>
      <c r="C26" s="20"/>
      <c r="D26" s="21"/>
    </row>
    <row r="27" spans="1:4" x14ac:dyDescent="0.2">
      <c r="A27" s="2"/>
    </row>
    <row r="28" spans="1:4" x14ac:dyDescent="0.2">
      <c r="A28" s="2"/>
    </row>
    <row r="29" spans="1:4" x14ac:dyDescent="0.2">
      <c r="A29" s="7" t="s">
        <v>16</v>
      </c>
      <c r="B29" s="7"/>
      <c r="C29" s="7"/>
      <c r="D29" s="22"/>
    </row>
    <row r="30" spans="1:4" x14ac:dyDescent="0.2">
      <c r="A30" s="2" t="s">
        <v>17</v>
      </c>
      <c r="B30" s="3"/>
      <c r="C30" s="3"/>
      <c r="D30" s="23"/>
    </row>
    <row r="31" spans="1:4" x14ac:dyDescent="0.2">
      <c r="A31" s="12">
        <v>44926</v>
      </c>
      <c r="B31" s="24"/>
      <c r="C31" s="24"/>
      <c r="D31" s="24"/>
    </row>
    <row r="32" spans="1:4" x14ac:dyDescent="0.2">
      <c r="A32" s="14"/>
      <c r="B32" s="25"/>
      <c r="C32" s="25"/>
      <c r="D32" s="24"/>
    </row>
    <row r="33" spans="1:4" x14ac:dyDescent="0.2">
      <c r="A33" s="2" t="s">
        <v>18</v>
      </c>
      <c r="B33" s="24"/>
      <c r="C33" s="24"/>
      <c r="D33" s="24"/>
    </row>
    <row r="34" spans="1:4" x14ac:dyDescent="0.2">
      <c r="A34" s="26"/>
      <c r="B34" s="24"/>
      <c r="C34" s="24"/>
      <c r="D34" s="26"/>
    </row>
    <row r="35" spans="1:4" x14ac:dyDescent="0.2">
      <c r="A35" s="14"/>
      <c r="B35" s="24"/>
      <c r="C35" s="24"/>
      <c r="D35" s="24"/>
    </row>
    <row r="36" spans="1:4" ht="17" x14ac:dyDescent="0.2">
      <c r="A36" s="15" t="s">
        <v>19</v>
      </c>
      <c r="B36" s="27">
        <v>28549.367999999999</v>
      </c>
      <c r="C36" s="27"/>
      <c r="D36" s="17" t="s">
        <v>154</v>
      </c>
    </row>
    <row r="37" spans="1:4" x14ac:dyDescent="0.2">
      <c r="A37" s="15" t="s">
        <v>21</v>
      </c>
      <c r="B37" s="27"/>
      <c r="C37" s="27"/>
      <c r="D37" s="17"/>
    </row>
    <row r="38" spans="1:4" ht="17" x14ac:dyDescent="0.2">
      <c r="A38" s="1" t="s">
        <v>22</v>
      </c>
      <c r="B38" s="27">
        <v>4531.8609999999999</v>
      </c>
      <c r="C38" s="27"/>
      <c r="D38" s="17" t="s">
        <v>154</v>
      </c>
    </row>
    <row r="39" spans="1:4" x14ac:dyDescent="0.2">
      <c r="A39" s="15"/>
      <c r="B39" s="27"/>
      <c r="C39" s="27"/>
      <c r="D39" s="11"/>
    </row>
    <row r="40" spans="1:4" x14ac:dyDescent="0.2">
      <c r="A40" s="1" t="s">
        <v>23</v>
      </c>
      <c r="B40" s="27"/>
      <c r="C40" s="27"/>
      <c r="D40" s="11"/>
    </row>
    <row r="41" spans="1:4" x14ac:dyDescent="0.2">
      <c r="A41" s="15"/>
      <c r="B41" s="27"/>
      <c r="C41" s="27"/>
      <c r="D41" s="11"/>
    </row>
    <row r="42" spans="1:4" x14ac:dyDescent="0.2">
      <c r="A42" s="15" t="s">
        <v>24</v>
      </c>
      <c r="B42" s="27"/>
      <c r="C42" s="27"/>
      <c r="D42" s="17"/>
    </row>
    <row r="43" spans="1:4" x14ac:dyDescent="0.2">
      <c r="A43" s="15" t="s">
        <v>25</v>
      </c>
      <c r="B43" s="27"/>
      <c r="C43" s="27"/>
      <c r="D43" s="11"/>
    </row>
    <row r="44" spans="1:4" x14ac:dyDescent="0.2">
      <c r="A44" s="15"/>
      <c r="B44" s="27"/>
      <c r="C44" s="27"/>
      <c r="D44" s="11"/>
    </row>
    <row r="45" spans="1:4" x14ac:dyDescent="0.2">
      <c r="A45" s="15" t="s">
        <v>26</v>
      </c>
      <c r="B45" s="27"/>
      <c r="C45" s="27"/>
      <c r="D45" s="11"/>
    </row>
    <row r="46" spans="1:4" x14ac:dyDescent="0.2">
      <c r="A46" s="15" t="s">
        <v>27</v>
      </c>
      <c r="B46" s="27"/>
      <c r="C46" s="27"/>
      <c r="D46" s="17"/>
    </row>
    <row r="47" spans="1:4" ht="17" x14ac:dyDescent="0.2">
      <c r="A47" s="15" t="s">
        <v>28</v>
      </c>
      <c r="B47" s="27">
        <v>1056.6310000000001</v>
      </c>
      <c r="C47" s="27"/>
      <c r="D47" s="17" t="s">
        <v>154</v>
      </c>
    </row>
    <row r="48" spans="1:4" x14ac:dyDescent="0.2">
      <c r="A48" s="15" t="s">
        <v>29</v>
      </c>
      <c r="B48" s="27"/>
      <c r="C48" s="27"/>
      <c r="D48" s="11"/>
    </row>
    <row r="49" spans="1:4" x14ac:dyDescent="0.2">
      <c r="A49" s="15"/>
      <c r="B49" s="27"/>
      <c r="C49" s="27"/>
      <c r="D49" s="11"/>
    </row>
    <row r="50" spans="1:4" x14ac:dyDescent="0.2">
      <c r="A50" s="15" t="s">
        <v>30</v>
      </c>
      <c r="B50" s="27"/>
      <c r="C50" s="27"/>
      <c r="D50" s="17"/>
    </row>
    <row r="51" spans="1:4" x14ac:dyDescent="0.2">
      <c r="A51" s="15" t="s">
        <v>31</v>
      </c>
      <c r="B51" s="27"/>
      <c r="C51" s="27"/>
      <c r="D51" s="11"/>
    </row>
    <row r="52" spans="1:4" x14ac:dyDescent="0.2">
      <c r="A52" s="15" t="s">
        <v>32</v>
      </c>
      <c r="B52" s="27"/>
      <c r="C52" s="27"/>
      <c r="D52" s="17"/>
    </row>
    <row r="53" spans="1:4" x14ac:dyDescent="0.2">
      <c r="A53" s="15" t="s">
        <v>33</v>
      </c>
      <c r="B53" s="27"/>
      <c r="C53" s="27"/>
      <c r="D53" s="17"/>
    </row>
    <row r="54" spans="1:4" x14ac:dyDescent="0.2">
      <c r="A54" s="15"/>
      <c r="B54" s="27"/>
      <c r="C54" s="27"/>
      <c r="D54" s="11"/>
    </row>
    <row r="55" spans="1:4" ht="17" x14ac:dyDescent="0.2">
      <c r="A55" s="15" t="s">
        <v>34</v>
      </c>
      <c r="B55" s="27">
        <v>305.22000000000003</v>
      </c>
      <c r="C55" s="27"/>
      <c r="D55" s="17" t="s">
        <v>154</v>
      </c>
    </row>
    <row r="56" spans="1:4" x14ac:dyDescent="0.2">
      <c r="A56" s="15"/>
      <c r="B56" s="27"/>
      <c r="C56" s="27"/>
      <c r="D56" s="11"/>
    </row>
    <row r="57" spans="1:4" x14ac:dyDescent="0.2">
      <c r="A57" s="15" t="s">
        <v>35</v>
      </c>
      <c r="B57" s="27">
        <f>SUM(B42:B55)</f>
        <v>1361.8510000000001</v>
      </c>
      <c r="C57" s="27"/>
      <c r="D57" s="11"/>
    </row>
    <row r="58" spans="1:4" x14ac:dyDescent="0.2">
      <c r="A58" s="29"/>
      <c r="B58" s="30"/>
      <c r="C58" s="30"/>
      <c r="D58" s="31"/>
    </row>
    <row r="59" spans="1:4" x14ac:dyDescent="0.2">
      <c r="A59" s="32" t="s">
        <v>16</v>
      </c>
      <c r="B59" s="33">
        <f>B38+B57</f>
        <v>5893.7119999999995</v>
      </c>
      <c r="C59" s="33"/>
      <c r="D59" s="66"/>
    </row>
    <row r="60" spans="1:4" x14ac:dyDescent="0.2">
      <c r="B60" s="10"/>
      <c r="C60" s="10"/>
      <c r="D60" s="11"/>
    </row>
    <row r="61" spans="1:4" x14ac:dyDescent="0.2">
      <c r="B61" s="3"/>
      <c r="C61" s="3"/>
      <c r="D61" s="10"/>
    </row>
    <row r="62" spans="1:4" x14ac:dyDescent="0.2">
      <c r="A62" s="38" t="s">
        <v>37</v>
      </c>
      <c r="B62" s="39">
        <f>ROUND((B26/B36),1)</f>
        <v>2.6</v>
      </c>
      <c r="C62" s="40"/>
      <c r="D62" s="10"/>
    </row>
    <row r="63" spans="1:4" x14ac:dyDescent="0.2">
      <c r="A63" s="38" t="s">
        <v>38</v>
      </c>
      <c r="B63" s="39">
        <f>ROUND((B26/B38),1)</f>
        <v>16.399999999999999</v>
      </c>
      <c r="C63" s="40"/>
      <c r="D63" s="10"/>
    </row>
    <row r="64" spans="1:4" x14ac:dyDescent="0.2">
      <c r="A64" s="38" t="s">
        <v>40</v>
      </c>
      <c r="B64" s="39">
        <f>ROUND((B26/B59),1)</f>
        <v>12.6</v>
      </c>
      <c r="C64" s="40"/>
      <c r="D64" s="10"/>
    </row>
    <row r="67" spans="1:4" x14ac:dyDescent="0.2">
      <c r="A67" s="7" t="s">
        <v>41</v>
      </c>
      <c r="B67" s="8"/>
      <c r="C67" s="8"/>
      <c r="D67" s="9"/>
    </row>
    <row r="68" spans="1:4" x14ac:dyDescent="0.2">
      <c r="D68" s="10"/>
    </row>
    <row r="69" spans="1:4" x14ac:dyDescent="0.2">
      <c r="A69" s="15" t="s">
        <v>155</v>
      </c>
    </row>
    <row r="70" spans="1:4" x14ac:dyDescent="0.2">
      <c r="A70" t="s">
        <v>150</v>
      </c>
    </row>
    <row r="71" spans="1:4" x14ac:dyDescent="0.2">
      <c r="A71" t="s">
        <v>151</v>
      </c>
    </row>
    <row r="72" spans="1:4" x14ac:dyDescent="0.2">
      <c r="A72" t="s">
        <v>152</v>
      </c>
      <c r="D72" s="11"/>
    </row>
    <row r="73" spans="1:4" x14ac:dyDescent="0.2">
      <c r="D73" s="11"/>
    </row>
    <row r="74" spans="1:4" x14ac:dyDescent="0.2">
      <c r="A74" s="42"/>
      <c r="B74" s="42"/>
      <c r="C74" s="42"/>
      <c r="D74" s="9"/>
    </row>
    <row r="75" spans="1:4" x14ac:dyDescent="0.2">
      <c r="D75" s="43"/>
    </row>
    <row r="76" spans="1:4" x14ac:dyDescent="0.2">
      <c r="D76" s="43"/>
    </row>
    <row r="77" spans="1:4" x14ac:dyDescent="0.2">
      <c r="B77" s="3" t="s">
        <v>3</v>
      </c>
      <c r="C77" s="3" t="s">
        <v>4</v>
      </c>
    </row>
    <row r="78" spans="1:4" x14ac:dyDescent="0.2">
      <c r="B78" s="3"/>
      <c r="C78" s="3"/>
    </row>
    <row r="79" spans="1:4" x14ac:dyDescent="0.2">
      <c r="B79" s="5" t="s">
        <v>6</v>
      </c>
      <c r="C79" s="5" t="s">
        <v>6</v>
      </c>
    </row>
    <row r="80" spans="1:4" x14ac:dyDescent="0.2">
      <c r="B80" s="5"/>
      <c r="C80" s="5"/>
    </row>
    <row r="81" spans="1:10" x14ac:dyDescent="0.2">
      <c r="B81" s="44">
        <v>45276</v>
      </c>
      <c r="C81" s="44">
        <v>45276</v>
      </c>
    </row>
    <row r="82" spans="1:10" x14ac:dyDescent="0.2">
      <c r="A82" s="2" t="s">
        <v>9</v>
      </c>
      <c r="B82" s="5"/>
      <c r="C82" s="5"/>
    </row>
    <row r="83" spans="1:10" x14ac:dyDescent="0.2">
      <c r="A83" s="45">
        <f>A12</f>
        <v>0.85963000000000001</v>
      </c>
      <c r="B83" s="5"/>
      <c r="C83" s="5"/>
      <c r="D83" s="11" t="s">
        <v>146</v>
      </c>
    </row>
    <row r="85" spans="1:10" ht="17" x14ac:dyDescent="0.2">
      <c r="A85" s="15" t="s">
        <v>156</v>
      </c>
      <c r="B85" s="16">
        <f>C85*A83</f>
        <v>7758.16075</v>
      </c>
      <c r="C85" s="16">
        <v>9025</v>
      </c>
      <c r="D85" s="17" t="s">
        <v>147</v>
      </c>
    </row>
    <row r="86" spans="1:10" x14ac:dyDescent="0.2">
      <c r="A86" s="15" t="s">
        <v>46</v>
      </c>
      <c r="B86" s="16"/>
      <c r="C86" s="16"/>
      <c r="D86" s="17"/>
    </row>
    <row r="87" spans="1:10" x14ac:dyDescent="0.2">
      <c r="A87" t="s">
        <v>47</v>
      </c>
      <c r="B87" s="30"/>
      <c r="C87" s="30"/>
      <c r="D87" s="17"/>
    </row>
    <row r="88" spans="1:10" x14ac:dyDescent="0.2">
      <c r="A88" s="2" t="s">
        <v>153</v>
      </c>
      <c r="B88" s="46">
        <f>SUM(B85:B87)</f>
        <v>7758.16075</v>
      </c>
      <c r="C88" s="46">
        <f>SUM(C85:C87)</f>
        <v>9025</v>
      </c>
    </row>
    <row r="91" spans="1:10" x14ac:dyDescent="0.2">
      <c r="A91" s="47" t="s">
        <v>48</v>
      </c>
    </row>
    <row r="95" spans="1:10" x14ac:dyDescent="0.2">
      <c r="F95" s="17"/>
      <c r="G95" s="17"/>
      <c r="H95" s="17"/>
      <c r="I95" s="17"/>
      <c r="J95" s="17"/>
    </row>
    <row r="98" spans="2:3" x14ac:dyDescent="0.2">
      <c r="B98" s="84"/>
      <c r="C98" s="84"/>
    </row>
    <row r="99" spans="2:3" x14ac:dyDescent="0.2">
      <c r="B99" s="84"/>
      <c r="C99" s="84"/>
    </row>
  </sheetData>
  <sheetProtection algorithmName="SHA-512" hashValue="ofE6rfWmWmME7GpdJmv3ttou5Uy214BcSJbUW8w40p+7IWW3caGQKBE2ut+BkQFrd0Ud8fZoA2oNaNzESjPIcw==" saltValue="B7UZ6r+u9OyXX34cGpDtkA==" spinCount="100000" sheet="1" objects="1" scenarios="1"/>
  <pageMargins left="0.7" right="0.7" top="0.75" bottom="0.75" header="0.3" footer="0.3"/>
  <pageSetup paperSize="9" scale="53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Sentric Music Group 290323</vt:lpstr>
      <vt:lpstr>Insider Media 280423</vt:lpstr>
      <vt:lpstr>Greenbird Media 060723</vt:lpstr>
      <vt:lpstr>The Midland News Assoc 290923</vt:lpstr>
      <vt:lpstr>Chambers Global 281123</vt:lpstr>
      <vt:lpstr>The Multiplayer Group 161223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2024-05-09T13:52:35Z</dcterms:created>
  <dcterms:modified xsi:type="dcterms:W3CDTF">2024-05-09T15:36:36Z</dcterms:modified>
</cp:coreProperties>
</file>