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Industrials/"/>
    </mc:Choice>
  </mc:AlternateContent>
  <xr:revisionPtr revIDLastSave="0" documentId="13_ncr:1_{854F4953-7A54-9F45-AE7D-186796C4F4C4}" xr6:coauthVersionLast="47" xr6:coauthVersionMax="47" xr10:uidLastSave="{00000000-0000-0000-0000-000000000000}"/>
  <workbookProtection workbookAlgorithmName="SHA-512" workbookHashValue="l99NCbkEy57Js9ISpw7nJQzqLnRXMgg4DC5aT7qP6pAGd1ccYL9IotzivYFiOIhe8MKJ9KR3sBmZpvb31tgVfg==" workbookSaltValue="eAgfZck3oD+7NP3dZS0T7Q==" workbookSpinCount="100000" lockStructure="1"/>
  <bookViews>
    <workbookView xWindow="780" yWindow="1000" windowWidth="27640" windowHeight="15760" xr2:uid="{F1E6A898-5703-8347-A522-6D8D5A32DE38}"/>
  </bookViews>
  <sheets>
    <sheet name="Westcode (U.K.) 280223" sheetId="1" r:id="rId1"/>
    <sheet name="Hawco 310323" sheetId="2" r:id="rId2"/>
    <sheet name="Hydraulic Authority I 210423" sheetId="3" r:id="rId3"/>
    <sheet name="Turner Inter Topco 240723" sheetId="4" r:id="rId4"/>
    <sheet name="Slack &amp; Parr 070823" sheetId="5" r:id="rId5"/>
    <sheet name="Cypress Topco 180823" sheetId="6" r:id="rId6"/>
    <sheet name="Tomtech (UK) 050923" sheetId="7" r:id="rId7"/>
    <sheet name="Rathmay 301123" sheetId="8" r:id="rId8"/>
    <sheet name="Orbital Fabrications 181223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" i="9" l="1"/>
  <c r="C94" i="9" l="1"/>
  <c r="B91" i="9"/>
  <c r="B94" i="9" s="1"/>
  <c r="B29" i="9" s="1"/>
  <c r="A89" i="9"/>
  <c r="B65" i="9"/>
  <c r="B63" i="9"/>
  <c r="C29" i="9"/>
  <c r="B19" i="9"/>
  <c r="B17" i="9"/>
  <c r="C15" i="9"/>
  <c r="C21" i="9" s="1"/>
  <c r="C32" i="9" s="1"/>
  <c r="B84" i="8"/>
  <c r="C52" i="8"/>
  <c r="C54" i="8" s="1"/>
  <c r="C56" i="8" s="1"/>
  <c r="B20" i="8"/>
  <c r="B15" i="9" l="1"/>
  <c r="B21" i="9" s="1"/>
  <c r="C61" i="8"/>
  <c r="C59" i="8"/>
  <c r="B61" i="8"/>
  <c r="B59" i="8"/>
  <c r="C60" i="8"/>
  <c r="B70" i="9" l="1"/>
  <c r="B69" i="9"/>
  <c r="B68" i="9"/>
  <c r="B86" i="7"/>
  <c r="B56" i="7"/>
  <c r="B36" i="7"/>
  <c r="B58" i="7" s="1"/>
  <c r="B21" i="7"/>
  <c r="B16" i="7"/>
  <c r="B24" i="7" s="1"/>
  <c r="B63" i="7" l="1"/>
  <c r="B62" i="7"/>
  <c r="B61" i="7"/>
  <c r="B88" i="6" l="1"/>
  <c r="B21" i="6" s="1"/>
  <c r="B55" i="6"/>
  <c r="B57" i="6" s="1"/>
  <c r="B12" i="6"/>
  <c r="B16" i="6" s="1"/>
  <c r="B24" i="6" s="1"/>
  <c r="B62" i="6" l="1"/>
  <c r="B61" i="6"/>
  <c r="B60" i="6"/>
  <c r="B83" i="5" l="1"/>
  <c r="B54" i="5"/>
  <c r="B56" i="5" s="1"/>
  <c r="B16" i="5"/>
  <c r="B23" i="5" s="1"/>
  <c r="B59" i="5" s="1"/>
  <c r="C85" i="4" l="1"/>
  <c r="C87" i="4" s="1"/>
  <c r="A82" i="4"/>
  <c r="B86" i="4" s="1"/>
  <c r="C54" i="4"/>
  <c r="C56" i="4" s="1"/>
  <c r="B52" i="4"/>
  <c r="B50" i="4"/>
  <c r="B46" i="4"/>
  <c r="B45" i="4"/>
  <c r="A31" i="4"/>
  <c r="B33" i="4" s="1"/>
  <c r="B15" i="4"/>
  <c r="B54" i="4" l="1"/>
  <c r="B35" i="4"/>
  <c r="B56" i="4"/>
  <c r="B84" i="4"/>
  <c r="B85" i="4"/>
  <c r="B87" i="4" l="1"/>
  <c r="B20" i="4" l="1"/>
  <c r="B23" i="4"/>
  <c r="B90" i="3"/>
  <c r="B21" i="3" s="1"/>
  <c r="C58" i="3"/>
  <c r="C60" i="3" s="1"/>
  <c r="B58" i="3"/>
  <c r="B60" i="3" s="1"/>
  <c r="B61" i="4" l="1"/>
  <c r="B60" i="4"/>
  <c r="B59" i="4"/>
  <c r="C65" i="3"/>
  <c r="B65" i="3"/>
  <c r="C64" i="3"/>
  <c r="C63" i="3"/>
  <c r="B63" i="3"/>
  <c r="B18" i="3"/>
  <c r="B84" i="2" l="1"/>
  <c r="B56" i="2"/>
  <c r="B54" i="2"/>
  <c r="B23" i="2"/>
  <c r="B60" i="2" s="1"/>
  <c r="B20" i="2"/>
  <c r="B16" i="2"/>
  <c r="B59" i="2" l="1"/>
  <c r="B61" i="2"/>
  <c r="B82" i="1" l="1"/>
  <c r="B20" i="1" s="1"/>
  <c r="B51" i="1"/>
  <c r="B53" i="1" s="1"/>
  <c r="B58" i="1" l="1"/>
  <c r="B57" i="1"/>
  <c r="B56" i="1"/>
  <c r="B17" i="1"/>
</calcChain>
</file>

<file path=xl/sharedStrings.xml><?xml version="1.0" encoding="utf-8"?>
<sst xmlns="http://schemas.openxmlformats.org/spreadsheetml/2006/main" count="560" uniqueCount="154">
  <si>
    <t>Target Company</t>
  </si>
  <si>
    <t>Westcode (U.K.) Limited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</si>
  <si>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</si>
  <si>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</si>
  <si>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</si>
  <si>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</si>
  <si>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</si>
  <si>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</si>
  <si>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</si>
  <si>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 xml:space="preserve">Source: Knorr-Bremse Rail Systems (UK) Limited financial statements for the year ended 31/12/2022; note: 28 Non-adjusting balance sheet event; estimated  </t>
  </si>
  <si>
    <t>Adjustments:</t>
  </si>
  <si>
    <t>Cash at bank and in hand - as at 31/12/2022</t>
  </si>
  <si>
    <t>Source: Westcode (U.K.) Limited financial statements for the year ended 31/12/2022</t>
  </si>
  <si>
    <t>EV</t>
  </si>
  <si>
    <t>Normalised EBITDA</t>
  </si>
  <si>
    <t>Reporting Date:</t>
  </si>
  <si>
    <t>USD/GBP Exchange Rate:</t>
  </si>
  <si>
    <t>Revenue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</si>
  <si>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</si>
  <si>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</si>
  <si>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</si>
  <si>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</si>
  <si>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</si>
  <si>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</si>
  <si>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</si>
  <si>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</si>
  <si>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</si>
  <si>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</si>
  <si>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</si>
  <si>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</si>
  <si>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</si>
  <si>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</si>
  <si>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</si>
  <si>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</si>
  <si>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</si>
  <si>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</si>
  <si>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</si>
  <si>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Westcode (U.K.) Limited financial statements for the year ended 31/12/2022</t>
  </si>
  <si>
    <t>Knorr-Bremse Rail Systems (UK) Limited financial statements for the year ended 31/12/2022</t>
  </si>
  <si>
    <t>Unipart Group news release dated March 2023</t>
  </si>
  <si>
    <t>Westcode (U.K.) Limited PSC02 notice dated 05/07/2023</t>
  </si>
  <si>
    <t>Cash at bank and in hand</t>
  </si>
  <si>
    <t>Debt</t>
  </si>
  <si>
    <t>Lease Liabilities</t>
  </si>
  <si>
    <t>© 2024 Business Valuation Benchmarks Ltd</t>
  </si>
  <si>
    <t>Hawco Limited</t>
  </si>
  <si>
    <t>Cash consideration (GBP)</t>
  </si>
  <si>
    <t>Source: Diploma plc press release dated 15/05/2023; note: 10 Acquisition and disposal of subsidiaries</t>
  </si>
  <si>
    <t>Deferred consideration (GBP)</t>
  </si>
  <si>
    <t>Source: Diploma plc press release dated 15/05/2023; note: 10 Acquisition and disposal of subsidiaries; deferred for 12 months</t>
  </si>
  <si>
    <t>Total consideration</t>
  </si>
  <si>
    <t>Net cash</t>
  </si>
  <si>
    <t>Source: Diploma plc press release dated 15/05/2023; Hawco Limited financial statements for the year ended 30/09/2022; see below</t>
  </si>
  <si>
    <t>Source: Hawco Limited financial statements for the year ended 30/09/2022</t>
  </si>
  <si>
    <t>Hawco Limited financial statements for the year ended 30/09/2022</t>
  </si>
  <si>
    <t>Bay Tree Private Equity LLP news release dated 29/03/2023</t>
  </si>
  <si>
    <t>Diploma plc press release dated 15/05/2023</t>
  </si>
  <si>
    <t>Cash and cash Equivalents</t>
  </si>
  <si>
    <t>Source: Hawco Limited financial statements for the year ended 30/09/2022; as at 30/09/2022</t>
  </si>
  <si>
    <t>Hydraulic Authority I Limited (the owner of Pirtek Europe)</t>
  </si>
  <si>
    <t>Cash Consideration (GBP)</t>
  </si>
  <si>
    <t>Source: Franchise Brands plc press release dated 27/07/2023; note 3 Business Combination</t>
  </si>
  <si>
    <t>Net debt</t>
  </si>
  <si>
    <t>Source: Franchise Brands plc press release dated 27/07/2023; note 3 Business Combination; see below</t>
  </si>
  <si>
    <t>Source: Hydraulic Authority I Limited consolidated financial statements for the year ended 31/03/2022; Hydraulic Authority I Limited consolidated financial statements for the year ended 31/03/2023</t>
  </si>
  <si>
    <t>Source: Hydraulic Authority I Limited consolidated financial statements for the year ended 31/03/2022; investor costs and those items considered to be non-recurring in nature</t>
  </si>
  <si>
    <t>Investor costs</t>
  </si>
  <si>
    <t>Source: Hydraulic Authority I Limited consolidated financial statements for the year ended 31/03/2023</t>
  </si>
  <si>
    <t>Diligence and restructuring costs</t>
  </si>
  <si>
    <t>Other non-recurring costs</t>
  </si>
  <si>
    <t>France retirement bonus provision</t>
  </si>
  <si>
    <t>N/A</t>
  </si>
  <si>
    <t>Hydraulic Authority I Limited consolidated financial statements for the year ended 31/03/2022</t>
  </si>
  <si>
    <t>Hydraulic Authority I Limited consolidated financial statements for the year ended 31/03/2023</t>
  </si>
  <si>
    <t>Franchise Brands plc press release dated 03/04/2023</t>
  </si>
  <si>
    <t>Hydraulic Authority I Limited PSC02 notice dated 28/04/2023</t>
  </si>
  <si>
    <t>Franchise Brands plc press release dated 27/07/2023</t>
  </si>
  <si>
    <t>Source: Franchise Brands plc press release dated 27/07/2023; note 3 Business Combination; debt which was repaid on acquisition</t>
  </si>
  <si>
    <t>Shares classified as debt</t>
  </si>
  <si>
    <t>Source: Franchise Brands plc press release dated 27/07/2023; note 3 Business Combination; preference shares redeemed</t>
  </si>
  <si>
    <t>Turner International Topco Limited</t>
  </si>
  <si>
    <t>USD</t>
  </si>
  <si>
    <t>Source: www.oanda.com - as at 24/07/2023</t>
  </si>
  <si>
    <t>Source: CRH (UK) Limited financial statements for the year ended 31/12/2022; note 22 Post balance sheet events; base consideration</t>
  </si>
  <si>
    <t>Net debt - as at 31/12/2021</t>
  </si>
  <si>
    <t>Exceptional - covid related income</t>
  </si>
  <si>
    <t>Turner International Topco Limited Annual report and financial statements for the year ended 31/12/2022</t>
  </si>
  <si>
    <t>CRH (UK) Limited financial statements for the year ended 31/12/2022</t>
  </si>
  <si>
    <t>Oldcastle Infrastructure news release dated 25/07/2023</t>
  </si>
  <si>
    <t>Agilitas Private Equity news release dated July 2023</t>
  </si>
  <si>
    <t>Turner International Topco Limited PSC02 notice dated 17/08/2023</t>
  </si>
  <si>
    <t>Slack &amp; Parr Limited (in administration)</t>
  </si>
  <si>
    <t>Deferred contingent consideration (GBP)</t>
  </si>
  <si>
    <t>Source: Avingtrans plc press release dated 07/08/2023; group revenue including operations located in the USA and China</t>
  </si>
  <si>
    <t xml:space="preserve">Source: </t>
  </si>
  <si>
    <t>Source:</t>
  </si>
  <si>
    <t>Avingtrans plc press release dated 07/08/2023</t>
  </si>
  <si>
    <t>00/00/2000</t>
  </si>
  <si>
    <t>Cypress Topco Limited (parent of Fibron BX Limited)</t>
  </si>
  <si>
    <t>Source: Hexatronic Group AB Year End Report 2023; note 2 Business combinations; "for a fixed purchase consideration of MGBP 25 on a debt free basis (excluding ND/NWC adjustment of MGBP -5.5"</t>
  </si>
  <si>
    <t>Fair-value of contingent consideration (GBP)</t>
  </si>
  <si>
    <t>Source: Hexatronic Group AB Year End Report 2023; note 2 Business combinations; "contingent purchase consideration calculated at net present value of maximum MGBP 7"</t>
  </si>
  <si>
    <t>Other</t>
  </si>
  <si>
    <t>Source: Hexatronic Group AB Interim report Q2 2023;  to agree to reported EBITDA as per the acquirer of £4.3 million "The company (Fibron BX Limited) is based in the UK, has 114 employees and reported an EBITDA result for 2022 of MGBP 4.3."</t>
  </si>
  <si>
    <t>Hexatronic Group AB press release dated 28/06/2023</t>
  </si>
  <si>
    <t>Hexatronic Group AB press release dated 18/08/2023</t>
  </si>
  <si>
    <t>Cypress Topco Limited PSC02 notice dated 06/10/2023</t>
  </si>
  <si>
    <t>Hexatronic Group AB Interim report Q2 2023</t>
  </si>
  <si>
    <t>Hexatronic Group AB Year End Report 2023</t>
  </si>
  <si>
    <t>Tomtech (UK) Limited</t>
  </si>
  <si>
    <t>Source: Light Science Technologies Holdings plc press release dated 06/09/2023</t>
  </si>
  <si>
    <t>Source: Light Science Technologies Holdings plc press release dated 06/09/2023; "payable in stages - with equal payments  of £75,000 being paid after 6, 12, 18 and 24 months and a final payment of £125,000 being paid after 30 months of completion of the Acquisition."</t>
  </si>
  <si>
    <t>Cash acquired</t>
  </si>
  <si>
    <t>Source: Light Science Technologies Holdings plc press release dated 06/09/2023; circa</t>
  </si>
  <si>
    <t>Source: Light Science Technologies Holdings plc press release dated 06/09/2023; unaudited; circa</t>
  </si>
  <si>
    <t>Note: Profit before tax used as proxy for Operating profit, the company does not have external bank debt therefore Finance costs are assumed to be immaterial</t>
  </si>
  <si>
    <t>Profit before tax</t>
  </si>
  <si>
    <t>Source: Tomtech (UK) Limited financial statements for the year ended 31/12/2022</t>
  </si>
  <si>
    <t>Tomtech (UK) Limited financial statements for the year ended 31/12/2022</t>
  </si>
  <si>
    <t>Tomtech (UK) Limited PSC02 notice dated 06/09/2023</t>
  </si>
  <si>
    <t>Light Science Technologies Holdings plc press release dated 06/09/2023</t>
  </si>
  <si>
    <t>Rathmay Limited (ACE Winches)</t>
  </si>
  <si>
    <t>Source: Ashtead Technology Holdings plc press release dated 30/11/2023; total consideration; on a cash and debt free basis</t>
  </si>
  <si>
    <t>Forecast</t>
  </si>
  <si>
    <t>Actual</t>
  </si>
  <si>
    <t>Ashtead Technology Holdings plc press release dated 30/11/2023</t>
  </si>
  <si>
    <t>Rathmay Limited consolidated financial statements for the year ended 31/03/2023</t>
  </si>
  <si>
    <t>Source: Rathmay Limited consolidated financial statements for the year ended 31/03/2023</t>
  </si>
  <si>
    <t>Negative Amortisation of Government Grants</t>
  </si>
  <si>
    <t>Negative Amortisation of Intangible Assets</t>
  </si>
  <si>
    <t>Orbital Fabrications Limited</t>
  </si>
  <si>
    <t>SEK</t>
  </si>
  <si>
    <t>SEK/GBP Exchange Rate:</t>
  </si>
  <si>
    <t>Source: www.oanda.com - as at 18/12/2023</t>
  </si>
  <si>
    <t>Source: Bergman &amp; Beving AB Interim Report 2023/2024  1 April - 31 December 2023; p.5</t>
  </si>
  <si>
    <t>Non-controlling interest</t>
  </si>
  <si>
    <t>Percentage acquired:</t>
  </si>
  <si>
    <t>Source: Orbital Fabrications Limited financial statements for the year ended 31/03/2023</t>
  </si>
  <si>
    <t>Orbital Fabrications Limited financial statements for the year ended 31/03/2023</t>
  </si>
  <si>
    <t>Bergman &amp; Beving AB press release dated 18/12/2023</t>
  </si>
  <si>
    <t>Orbital Fabrications Limited PSC02 notice dated 27/12/2023</t>
  </si>
  <si>
    <t>Bergman &amp; Beving AB Interim Report 2023/2024  1 April - 31 December 2023</t>
  </si>
  <si>
    <t>Rathmay Limited  PSC02 notice dated 04/12/2023</t>
  </si>
  <si>
    <t>Cash and cash equivalents - as at 31/12/2022</t>
  </si>
  <si>
    <t>Source: Cypress Topco Limited consolidated financial statements for the year ended 31/12/2022</t>
  </si>
  <si>
    <t>Cypress Topco Limited consolidated financial statements for the year ended 31/12/2022</t>
  </si>
  <si>
    <t>Source: AM03 Notice of administrator's proposals dated 21/08/2023, p.8</t>
  </si>
  <si>
    <t>Source: AM03 Notice of administrator's proposals dated 21/08/2023, p.8; dependent on further due diligence on the net assets; maximum further consideration</t>
  </si>
  <si>
    <t>AM03 Notice of administrator's proposals dated 21/08/2023</t>
  </si>
  <si>
    <t>Source: Turner International Holdco Limited Annual report and consolidated financial statements for the year ended 31/12/2021; see below</t>
  </si>
  <si>
    <t>Source: Turner International Holdco Limited Annual report and consolidated financial statements for the year ended 31/12/2021</t>
  </si>
  <si>
    <t>Exceptional acquisition/disposal costs</t>
  </si>
  <si>
    <t>Turner International Holdco Limited Annual report and consolidated financial statements for the year ended 31/12/2021</t>
  </si>
  <si>
    <t>Non-recurring legal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</si>
</sst>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dd/mm/yyyy;@"/>
    <numFmt numFmtId="165" formatCode="#,##0.0;[Red]\-#,##0.0"/>
    <numFmt numFmtId="166" formatCode="#,##0.00000;[Red]\-#,##0.00000"/>
    <numFmt numFmtId="167" formatCode="0.0"/>
    <numFmt numFmtId="168" formatCode="0.0%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5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center"/>
    </xf>
    <xf numFmtId="166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38" fontId="0" fillId="0" borderId="2" xfId="1" applyNumberFormat="1" applyFont="1" applyBorder="1" applyAlignment="1">
      <alignment vertical="top"/>
    </xf>
    <xf numFmtId="38" fontId="0" fillId="0" borderId="0" xfId="0" applyNumberFormat="1"/>
    <xf numFmtId="164" fontId="0" fillId="0" borderId="5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6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/>
    </xf>
    <xf numFmtId="38" fontId="0" fillId="0" borderId="6" xfId="1" applyNumberFormat="1" applyFont="1" applyFill="1" applyBorder="1" applyAlignment="1">
      <alignment vertical="top"/>
    </xf>
    <xf numFmtId="0" fontId="0" fillId="0" borderId="0" xfId="0" applyAlignment="1">
      <alignment horizontal="left" vertical="top" indent="1"/>
    </xf>
    <xf numFmtId="38" fontId="0" fillId="0" borderId="7" xfId="1" applyNumberFormat="1" applyFont="1" applyBorder="1"/>
    <xf numFmtId="38" fontId="2" fillId="2" borderId="8" xfId="1" applyNumberFormat="1" applyFont="1" applyFill="1" applyBorder="1" applyAlignment="1">
      <alignment vertical="top"/>
    </xf>
    <xf numFmtId="38" fontId="0" fillId="0" borderId="6" xfId="1" applyNumberFormat="1" applyFont="1" applyBorder="1"/>
    <xf numFmtId="14" fontId="2" fillId="0" borderId="6" xfId="0" applyNumberFormat="1" applyFont="1" applyBorder="1" applyAlignment="1">
      <alignment horizontal="center"/>
    </xf>
    <xf numFmtId="165" fontId="2" fillId="2" borderId="8" xfId="1" applyNumberFormat="1" applyFont="1" applyFill="1" applyBorder="1"/>
    <xf numFmtId="165" fontId="2" fillId="2" borderId="9" xfId="1" applyNumberFormat="1" applyFont="1" applyFill="1" applyBorder="1"/>
    <xf numFmtId="165" fontId="2" fillId="2" borderId="8" xfId="1" applyNumberFormat="1" applyFont="1" applyFill="1" applyBorder="1" applyAlignment="1">
      <alignment horizontal="right"/>
    </xf>
    <xf numFmtId="0" fontId="0" fillId="0" borderId="10" xfId="0" applyBorder="1"/>
    <xf numFmtId="38" fontId="0" fillId="0" borderId="0" xfId="1" applyNumberFormat="1" applyFont="1" applyBorder="1" applyAlignment="1">
      <alignment vertical="top"/>
    </xf>
    <xf numFmtId="43" fontId="2" fillId="0" borderId="0" xfId="1" applyFont="1" applyAlignment="1">
      <alignment horizontal="center"/>
    </xf>
    <xf numFmtId="165" fontId="2" fillId="0" borderId="0" xfId="1" applyNumberFormat="1" applyFont="1" applyFill="1" applyBorder="1"/>
    <xf numFmtId="38" fontId="0" fillId="0" borderId="0" xfId="1" applyNumberFormat="1" applyFont="1" applyBorder="1"/>
    <xf numFmtId="165" fontId="2" fillId="2" borderId="4" xfId="1" applyNumberFormat="1" applyFont="1" applyFill="1" applyBorder="1" applyAlignment="1">
      <alignment horizontal="right"/>
    </xf>
    <xf numFmtId="0" fontId="6" fillId="0" borderId="6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14" fontId="2" fillId="0" borderId="0" xfId="0" applyNumberFormat="1" applyFont="1" applyAlignment="1">
      <alignment horizontal="left" vertical="top"/>
    </xf>
    <xf numFmtId="0" fontId="7" fillId="0" borderId="6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38" fontId="0" fillId="2" borderId="6" xfId="1" applyNumberFormat="1" applyFont="1" applyFill="1" applyBorder="1" applyAlignment="1">
      <alignment vertical="top"/>
    </xf>
    <xf numFmtId="167" fontId="0" fillId="0" borderId="0" xfId="0" applyNumberFormat="1"/>
    <xf numFmtId="168" fontId="0" fillId="0" borderId="0" xfId="2" applyNumberFormat="1" applyFont="1" applyAlignment="1">
      <alignment horizontal="left" vertical="top"/>
    </xf>
    <xf numFmtId="164" fontId="0" fillId="0" borderId="0" xfId="0" applyNumberFormat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927BF-8A73-EC40-AB18-8125E519A72F}">
  <sheetPr>
    <pageSetUpPr fitToPage="1"/>
  </sheetPr>
  <dimension ref="A1:I89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44985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2300</v>
      </c>
      <c r="C12" s="16" t="s">
        <v>9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11</v>
      </c>
      <c r="B17" s="15">
        <f>-B82</f>
        <v>-319</v>
      </c>
      <c r="C17" s="16" t="s">
        <v>12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13</v>
      </c>
      <c r="B20" s="19">
        <f>B12-B82</f>
        <v>1981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1"/>
    </row>
    <row r="24" spans="1:3" x14ac:dyDescent="0.2">
      <c r="A24" s="2" t="s">
        <v>15</v>
      </c>
      <c r="B24" s="3"/>
      <c r="C24" s="22"/>
    </row>
    <row r="25" spans="1:3" x14ac:dyDescent="0.2">
      <c r="A25" s="12">
        <v>44926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16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17" x14ac:dyDescent="0.2">
      <c r="A30" s="14" t="s">
        <v>17</v>
      </c>
      <c r="B30" s="26">
        <v>2759</v>
      </c>
      <c r="C30" s="16" t="s">
        <v>12</v>
      </c>
    </row>
    <row r="31" spans="1:3" x14ac:dyDescent="0.2">
      <c r="A31" s="14" t="s">
        <v>18</v>
      </c>
      <c r="B31" s="26"/>
      <c r="C31" s="16"/>
    </row>
    <row r="32" spans="1:3" ht="17" x14ac:dyDescent="0.2">
      <c r="A32" s="1" t="s">
        <v>19</v>
      </c>
      <c r="B32" s="26">
        <v>225</v>
      </c>
      <c r="C32" s="16" t="s">
        <v>12</v>
      </c>
    </row>
    <row r="33" spans="1:3" x14ac:dyDescent="0.2">
      <c r="A33" s="14"/>
      <c r="B33" s="26"/>
      <c r="C33" s="11"/>
    </row>
    <row r="34" spans="1:3" x14ac:dyDescent="0.2">
      <c r="A34" s="1" t="s">
        <v>20</v>
      </c>
      <c r="B34" s="26"/>
      <c r="C34" s="11"/>
    </row>
    <row r="35" spans="1:3" x14ac:dyDescent="0.2">
      <c r="A35" s="14"/>
      <c r="B35" s="26"/>
      <c r="C35" s="11"/>
    </row>
    <row r="36" spans="1:3" x14ac:dyDescent="0.2">
      <c r="A36" s="14" t="s">
        <v>21</v>
      </c>
      <c r="B36" s="26"/>
      <c r="C36" s="16"/>
    </row>
    <row r="37" spans="1:3" x14ac:dyDescent="0.2">
      <c r="A37" s="14" t="s">
        <v>22</v>
      </c>
      <c r="B37" s="26"/>
      <c r="C37" s="11"/>
    </row>
    <row r="38" spans="1:3" x14ac:dyDescent="0.2">
      <c r="A38" s="14"/>
      <c r="B38" s="26"/>
      <c r="C38" s="11"/>
    </row>
    <row r="39" spans="1:3" x14ac:dyDescent="0.2">
      <c r="A39" s="14" t="s">
        <v>23</v>
      </c>
      <c r="B39" s="26"/>
      <c r="C39" s="11"/>
    </row>
    <row r="40" spans="1:3" x14ac:dyDescent="0.2">
      <c r="A40" s="14" t="s">
        <v>24</v>
      </c>
      <c r="B40" s="26"/>
      <c r="C40" s="16"/>
    </row>
    <row r="41" spans="1:3" x14ac:dyDescent="0.2">
      <c r="A41" s="14" t="s">
        <v>25</v>
      </c>
      <c r="B41" s="26"/>
      <c r="C41" s="11"/>
    </row>
    <row r="42" spans="1:3" x14ac:dyDescent="0.2">
      <c r="A42" s="14" t="s">
        <v>26</v>
      </c>
      <c r="B42" s="26"/>
      <c r="C42" s="11"/>
    </row>
    <row r="43" spans="1:3" x14ac:dyDescent="0.2">
      <c r="A43" s="14"/>
      <c r="B43" s="26"/>
      <c r="C43" s="11"/>
    </row>
    <row r="44" spans="1:3" x14ac:dyDescent="0.2">
      <c r="A44" s="14" t="s">
        <v>27</v>
      </c>
      <c r="B44" s="26"/>
      <c r="C44" s="16"/>
    </row>
    <row r="45" spans="1:3" x14ac:dyDescent="0.2">
      <c r="A45" s="14" t="s">
        <v>28</v>
      </c>
      <c r="B45" s="26"/>
      <c r="C45" s="11"/>
    </row>
    <row r="46" spans="1:3" x14ac:dyDescent="0.2">
      <c r="A46" s="14" t="s">
        <v>29</v>
      </c>
      <c r="B46" s="26"/>
      <c r="C46" s="16"/>
    </row>
    <row r="47" spans="1:3" x14ac:dyDescent="0.2">
      <c r="A47" s="14" t="s">
        <v>30</v>
      </c>
      <c r="B47" s="26"/>
      <c r="C47" s="16"/>
    </row>
    <row r="48" spans="1:3" x14ac:dyDescent="0.2">
      <c r="A48" s="14"/>
      <c r="B48" s="26"/>
      <c r="C48" s="11"/>
    </row>
    <row r="49" spans="1:3" ht="17" x14ac:dyDescent="0.2">
      <c r="A49" s="14" t="s">
        <v>31</v>
      </c>
      <c r="B49" s="26">
        <v>28</v>
      </c>
      <c r="C49" s="16" t="s">
        <v>12</v>
      </c>
    </row>
    <row r="50" spans="1:3" x14ac:dyDescent="0.2">
      <c r="A50" s="14"/>
      <c r="B50" s="26"/>
      <c r="C50" s="11"/>
    </row>
    <row r="51" spans="1:3" x14ac:dyDescent="0.2">
      <c r="A51" s="14" t="s">
        <v>32</v>
      </c>
      <c r="B51" s="26">
        <f>SUM(B36:B49)</f>
        <v>28</v>
      </c>
      <c r="C51" s="11"/>
    </row>
    <row r="52" spans="1:3" x14ac:dyDescent="0.2">
      <c r="A52" s="27"/>
      <c r="B52" s="28"/>
      <c r="C52" s="29"/>
    </row>
    <row r="53" spans="1:3" x14ac:dyDescent="0.2">
      <c r="A53" s="30" t="s">
        <v>14</v>
      </c>
      <c r="B53" s="31">
        <f>B32+B51</f>
        <v>253</v>
      </c>
      <c r="C53" s="32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3" t="s">
        <v>33</v>
      </c>
      <c r="B56" s="34">
        <f>ROUND((B20/B30),1)</f>
        <v>0.7</v>
      </c>
      <c r="C56" s="10"/>
    </row>
    <row r="57" spans="1:3" x14ac:dyDescent="0.2">
      <c r="A57" s="33" t="s">
        <v>34</v>
      </c>
      <c r="B57" s="34">
        <f>ROUND((B20/B32),1)</f>
        <v>8.8000000000000007</v>
      </c>
      <c r="C57" s="10"/>
    </row>
    <row r="58" spans="1:3" x14ac:dyDescent="0.2">
      <c r="A58" s="33" t="s">
        <v>35</v>
      </c>
      <c r="B58" s="34">
        <f>ROUND((B20/B53),1)</f>
        <v>7.8</v>
      </c>
      <c r="C58" s="10"/>
    </row>
    <row r="61" spans="1:3" x14ac:dyDescent="0.2">
      <c r="A61" s="7" t="s">
        <v>36</v>
      </c>
      <c r="B61" s="8"/>
      <c r="C61" s="9"/>
    </row>
    <row r="62" spans="1:3" x14ac:dyDescent="0.2">
      <c r="C62" s="10"/>
    </row>
    <row r="63" spans="1:3" x14ac:dyDescent="0.2">
      <c r="A63" s="14" t="s">
        <v>37</v>
      </c>
    </row>
    <row r="64" spans="1:3" x14ac:dyDescent="0.2">
      <c r="A64" s="14" t="s">
        <v>38</v>
      </c>
    </row>
    <row r="65" spans="1:3" x14ac:dyDescent="0.2">
      <c r="A65" t="s">
        <v>39</v>
      </c>
    </row>
    <row r="66" spans="1:3" x14ac:dyDescent="0.2">
      <c r="A66" t="s">
        <v>40</v>
      </c>
    </row>
    <row r="67" spans="1:3" x14ac:dyDescent="0.2">
      <c r="C67" s="11"/>
    </row>
    <row r="68" spans="1:3" x14ac:dyDescent="0.2">
      <c r="A68" s="35"/>
      <c r="B68" s="35"/>
      <c r="C68" s="9"/>
    </row>
    <row r="69" spans="1:3" x14ac:dyDescent="0.2">
      <c r="C69" s="36"/>
    </row>
    <row r="70" spans="1:3" x14ac:dyDescent="0.2">
      <c r="C70" s="36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5</v>
      </c>
    </row>
    <row r="74" spans="1:3" x14ac:dyDescent="0.2">
      <c r="B74" s="5"/>
    </row>
    <row r="75" spans="1:3" x14ac:dyDescent="0.2">
      <c r="B75" s="37">
        <v>44926</v>
      </c>
    </row>
    <row r="76" spans="1:3" x14ac:dyDescent="0.2">
      <c r="A76" s="2" t="s">
        <v>16</v>
      </c>
      <c r="B76" s="5"/>
    </row>
    <row r="77" spans="1:3" x14ac:dyDescent="0.2">
      <c r="A77" s="38"/>
      <c r="B77" s="5"/>
    </row>
    <row r="79" spans="1:3" ht="17" x14ac:dyDescent="0.2">
      <c r="A79" s="14" t="s">
        <v>41</v>
      </c>
      <c r="B79" s="15">
        <v>319</v>
      </c>
      <c r="C79" s="16" t="s">
        <v>12</v>
      </c>
    </row>
    <row r="80" spans="1:3" x14ac:dyDescent="0.2">
      <c r="A80" s="14" t="s">
        <v>42</v>
      </c>
      <c r="B80" s="15"/>
      <c r="C80" s="16"/>
    </row>
    <row r="81" spans="1:9" x14ac:dyDescent="0.2">
      <c r="A81" t="s">
        <v>43</v>
      </c>
      <c r="B81" s="28"/>
      <c r="C81" s="16"/>
    </row>
    <row r="82" spans="1:9" x14ac:dyDescent="0.2">
      <c r="A82" s="1" t="s">
        <v>41</v>
      </c>
      <c r="B82" s="39">
        <f>SUM(B79:B81)</f>
        <v>319</v>
      </c>
    </row>
    <row r="85" spans="1:9" x14ac:dyDescent="0.2">
      <c r="A85" s="40" t="s">
        <v>44</v>
      </c>
    </row>
    <row r="89" spans="1:9" x14ac:dyDescent="0.2">
      <c r="E89" s="16"/>
      <c r="F89" s="16"/>
      <c r="G89" s="16"/>
      <c r="H89" s="16"/>
      <c r="I89" s="16"/>
    </row>
  </sheetData>
  <sheetProtection algorithmName="SHA-512" hashValue="cMXWhjbRY/ZeLO0Qi5A6yblJjmpIYyTnOVIknmqSKTR9vrb/Twfwmpx52+72nf3vlj4fxdQpxmMv5B8P3aER4g==" saltValue="hvmzoKp8UrrcA4D4N/DqmA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EEFEF-3768-764E-B7FD-0A134481E192}">
  <sheetPr>
    <pageSetUpPr fitToPage="1"/>
  </sheetPr>
  <dimension ref="A1:I91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45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45016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46</v>
      </c>
      <c r="B12" s="15">
        <v>23500</v>
      </c>
      <c r="C12" s="16" t="s">
        <v>47</v>
      </c>
    </row>
    <row r="13" spans="1:3" x14ac:dyDescent="0.2">
      <c r="A13" s="14"/>
      <c r="B13" s="15"/>
      <c r="C13" s="16"/>
    </row>
    <row r="14" spans="1:3" ht="34" x14ac:dyDescent="0.2">
      <c r="A14" s="14" t="s">
        <v>48</v>
      </c>
      <c r="B14" s="41">
        <v>1000</v>
      </c>
      <c r="C14" s="16" t="s">
        <v>49</v>
      </c>
    </row>
    <row r="15" spans="1:3" x14ac:dyDescent="0.2">
      <c r="A15" s="14"/>
      <c r="B15" s="15"/>
      <c r="C15" s="16"/>
    </row>
    <row r="16" spans="1:3" x14ac:dyDescent="0.2">
      <c r="A16" s="1" t="s">
        <v>50</v>
      </c>
      <c r="B16" s="15">
        <f>SUM(B12:B14)</f>
        <v>24500</v>
      </c>
      <c r="C16" s="16"/>
    </row>
    <row r="17" spans="1:3" x14ac:dyDescent="0.2">
      <c r="A17" s="14"/>
      <c r="B17" s="15"/>
      <c r="C17" s="16"/>
    </row>
    <row r="18" spans="1:3" x14ac:dyDescent="0.2">
      <c r="A18" s="17" t="s">
        <v>10</v>
      </c>
      <c r="B18" s="15"/>
      <c r="C18" s="16"/>
    </row>
    <row r="19" spans="1:3" x14ac:dyDescent="0.2">
      <c r="A19" s="14"/>
      <c r="B19" s="15"/>
      <c r="C19" s="16"/>
    </row>
    <row r="20" spans="1:3" ht="34" x14ac:dyDescent="0.2">
      <c r="A20" s="14" t="s">
        <v>51</v>
      </c>
      <c r="B20" s="15">
        <f>-B84</f>
        <v>-1190</v>
      </c>
      <c r="C20" s="16" t="s">
        <v>52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8" t="s">
        <v>13</v>
      </c>
      <c r="B23" s="19">
        <f>B12-B84</f>
        <v>22310</v>
      </c>
      <c r="C23" s="20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14</v>
      </c>
      <c r="B26" s="7"/>
      <c r="C26" s="21"/>
    </row>
    <row r="27" spans="1:3" x14ac:dyDescent="0.2">
      <c r="A27" s="2" t="s">
        <v>15</v>
      </c>
      <c r="B27" s="3"/>
      <c r="C27" s="22"/>
    </row>
    <row r="28" spans="1:3" x14ac:dyDescent="0.2">
      <c r="A28" s="12">
        <v>44834</v>
      </c>
      <c r="B28" s="23"/>
      <c r="C28" s="23"/>
    </row>
    <row r="29" spans="1:3" x14ac:dyDescent="0.2">
      <c r="A29" s="13"/>
      <c r="B29" s="24"/>
      <c r="C29" s="23"/>
    </row>
    <row r="30" spans="1:3" x14ac:dyDescent="0.2">
      <c r="A30" s="2" t="s">
        <v>16</v>
      </c>
      <c r="B30" s="23"/>
      <c r="C30" s="23"/>
    </row>
    <row r="31" spans="1:3" x14ac:dyDescent="0.2">
      <c r="A31" s="25"/>
      <c r="B31" s="23"/>
      <c r="C31" s="25"/>
    </row>
    <row r="32" spans="1:3" x14ac:dyDescent="0.2">
      <c r="A32" s="13"/>
      <c r="B32" s="23"/>
      <c r="C32" s="23"/>
    </row>
    <row r="33" spans="1:3" ht="17" x14ac:dyDescent="0.2">
      <c r="A33" s="14" t="s">
        <v>17</v>
      </c>
      <c r="B33" s="26">
        <v>30744</v>
      </c>
      <c r="C33" s="16" t="s">
        <v>53</v>
      </c>
    </row>
    <row r="34" spans="1:3" x14ac:dyDescent="0.2">
      <c r="A34" s="14" t="s">
        <v>18</v>
      </c>
      <c r="B34" s="26"/>
      <c r="C34" s="16"/>
    </row>
    <row r="35" spans="1:3" ht="17" x14ac:dyDescent="0.2">
      <c r="A35" s="1" t="s">
        <v>19</v>
      </c>
      <c r="B35" s="26">
        <v>2480</v>
      </c>
      <c r="C35" s="16" t="s">
        <v>53</v>
      </c>
    </row>
    <row r="36" spans="1:3" x14ac:dyDescent="0.2">
      <c r="A36" s="14"/>
      <c r="B36" s="26"/>
      <c r="C36" s="11"/>
    </row>
    <row r="37" spans="1:3" x14ac:dyDescent="0.2">
      <c r="A37" s="1" t="s">
        <v>20</v>
      </c>
      <c r="B37" s="26"/>
      <c r="C37" s="11"/>
    </row>
    <row r="38" spans="1:3" x14ac:dyDescent="0.2">
      <c r="A38" s="14"/>
      <c r="B38" s="26"/>
      <c r="C38" s="11"/>
    </row>
    <row r="39" spans="1:3" x14ac:dyDescent="0.2">
      <c r="A39" s="14" t="s">
        <v>21</v>
      </c>
      <c r="B39" s="26"/>
      <c r="C39" s="16"/>
    </row>
    <row r="40" spans="1:3" x14ac:dyDescent="0.2">
      <c r="A40" s="14" t="s">
        <v>22</v>
      </c>
      <c r="B40" s="26"/>
      <c r="C40" s="11"/>
    </row>
    <row r="41" spans="1:3" x14ac:dyDescent="0.2">
      <c r="A41" s="14"/>
      <c r="B41" s="26"/>
      <c r="C41" s="11"/>
    </row>
    <row r="42" spans="1:3" x14ac:dyDescent="0.2">
      <c r="A42" s="14" t="s">
        <v>23</v>
      </c>
      <c r="B42" s="26"/>
      <c r="C42" s="11"/>
    </row>
    <row r="43" spans="1:3" x14ac:dyDescent="0.2">
      <c r="A43" s="14" t="s">
        <v>24</v>
      </c>
      <c r="B43" s="26"/>
      <c r="C43" s="16"/>
    </row>
    <row r="44" spans="1:3" x14ac:dyDescent="0.2">
      <c r="A44" s="14" t="s">
        <v>25</v>
      </c>
      <c r="B44" s="26"/>
      <c r="C44" s="11"/>
    </row>
    <row r="45" spans="1:3" x14ac:dyDescent="0.2">
      <c r="A45" s="14" t="s">
        <v>26</v>
      </c>
      <c r="B45" s="26"/>
      <c r="C45" s="11"/>
    </row>
    <row r="46" spans="1:3" x14ac:dyDescent="0.2">
      <c r="A46" s="14"/>
      <c r="B46" s="26"/>
      <c r="C46" s="11"/>
    </row>
    <row r="47" spans="1:3" x14ac:dyDescent="0.2">
      <c r="A47" s="14" t="s">
        <v>27</v>
      </c>
      <c r="B47" s="26"/>
      <c r="C47" s="16"/>
    </row>
    <row r="48" spans="1:3" x14ac:dyDescent="0.2">
      <c r="A48" s="14" t="s">
        <v>28</v>
      </c>
      <c r="B48" s="26"/>
      <c r="C48" s="11"/>
    </row>
    <row r="49" spans="1:3" x14ac:dyDescent="0.2">
      <c r="A49" s="14" t="s">
        <v>29</v>
      </c>
      <c r="B49" s="26"/>
      <c r="C49" s="16"/>
    </row>
    <row r="50" spans="1:3" x14ac:dyDescent="0.2">
      <c r="A50" s="14" t="s">
        <v>30</v>
      </c>
      <c r="B50" s="26"/>
      <c r="C50" s="16"/>
    </row>
    <row r="51" spans="1:3" x14ac:dyDescent="0.2">
      <c r="A51" s="14"/>
      <c r="B51" s="26"/>
      <c r="C51" s="11"/>
    </row>
    <row r="52" spans="1:3" ht="17" x14ac:dyDescent="0.2">
      <c r="A52" s="14" t="s">
        <v>31</v>
      </c>
      <c r="B52" s="26">
        <v>321</v>
      </c>
      <c r="C52" s="16" t="s">
        <v>53</v>
      </c>
    </row>
    <row r="53" spans="1:3" x14ac:dyDescent="0.2">
      <c r="A53" s="14"/>
      <c r="B53" s="26"/>
      <c r="C53" s="11"/>
    </row>
    <row r="54" spans="1:3" x14ac:dyDescent="0.2">
      <c r="A54" s="14" t="s">
        <v>32</v>
      </c>
      <c r="B54" s="26">
        <f>SUM(B39:B52)</f>
        <v>321</v>
      </c>
      <c r="C54" s="11"/>
    </row>
    <row r="55" spans="1:3" x14ac:dyDescent="0.2">
      <c r="A55" s="27"/>
      <c r="B55" s="28"/>
      <c r="C55" s="29"/>
    </row>
    <row r="56" spans="1:3" x14ac:dyDescent="0.2">
      <c r="A56" s="30" t="s">
        <v>14</v>
      </c>
      <c r="B56" s="31">
        <f>B35+B54</f>
        <v>2801</v>
      </c>
      <c r="C56" s="32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3" t="s">
        <v>33</v>
      </c>
      <c r="B59" s="34">
        <f>ROUND((B23/B33),1)</f>
        <v>0.7</v>
      </c>
      <c r="C59" s="10"/>
    </row>
    <row r="60" spans="1:3" x14ac:dyDescent="0.2">
      <c r="A60" s="33" t="s">
        <v>34</v>
      </c>
      <c r="B60" s="34">
        <f>ROUND((B23/B35),1)</f>
        <v>9</v>
      </c>
      <c r="C60" s="10"/>
    </row>
    <row r="61" spans="1:3" x14ac:dyDescent="0.2">
      <c r="A61" s="33" t="s">
        <v>35</v>
      </c>
      <c r="B61" s="34">
        <f>ROUND((B23/B56),1)</f>
        <v>8</v>
      </c>
      <c r="C61" s="10"/>
    </row>
    <row r="64" spans="1:3" x14ac:dyDescent="0.2">
      <c r="A64" s="7" t="s">
        <v>36</v>
      </c>
      <c r="B64" s="8"/>
      <c r="C64" s="9"/>
    </row>
    <row r="65" spans="1:3" x14ac:dyDescent="0.2">
      <c r="C65" s="10"/>
    </row>
    <row r="66" spans="1:3" x14ac:dyDescent="0.2">
      <c r="A66" s="14" t="s">
        <v>54</v>
      </c>
    </row>
    <row r="67" spans="1:3" x14ac:dyDescent="0.2">
      <c r="A67" t="s">
        <v>55</v>
      </c>
    </row>
    <row r="68" spans="1:3" x14ac:dyDescent="0.2">
      <c r="A68" t="s">
        <v>56</v>
      </c>
    </row>
    <row r="69" spans="1:3" x14ac:dyDescent="0.2">
      <c r="C69" s="11"/>
    </row>
    <row r="70" spans="1:3" x14ac:dyDescent="0.2">
      <c r="A70" s="35"/>
      <c r="B70" s="35"/>
      <c r="C70" s="9"/>
    </row>
    <row r="71" spans="1:3" x14ac:dyDescent="0.2">
      <c r="C71" s="36"/>
    </row>
    <row r="72" spans="1:3" x14ac:dyDescent="0.2">
      <c r="C72" s="36"/>
    </row>
    <row r="73" spans="1:3" x14ac:dyDescent="0.2">
      <c r="B73" s="3" t="s">
        <v>3</v>
      </c>
    </row>
    <row r="74" spans="1:3" x14ac:dyDescent="0.2">
      <c r="B74" s="3"/>
    </row>
    <row r="75" spans="1:3" x14ac:dyDescent="0.2">
      <c r="B75" s="5" t="s">
        <v>5</v>
      </c>
    </row>
    <row r="76" spans="1:3" x14ac:dyDescent="0.2">
      <c r="B76" s="5"/>
    </row>
    <row r="77" spans="1:3" x14ac:dyDescent="0.2">
      <c r="B77" s="37">
        <v>45016</v>
      </c>
    </row>
    <row r="78" spans="1:3" x14ac:dyDescent="0.2">
      <c r="A78" s="2" t="s">
        <v>16</v>
      </c>
      <c r="B78" s="5"/>
    </row>
    <row r="79" spans="1:3" x14ac:dyDescent="0.2">
      <c r="A79" s="38"/>
      <c r="B79" s="5"/>
    </row>
    <row r="81" spans="1:9" ht="34" x14ac:dyDescent="0.2">
      <c r="A81" s="14" t="s">
        <v>57</v>
      </c>
      <c r="B81" s="15">
        <v>2000</v>
      </c>
      <c r="C81" s="16" t="s">
        <v>47</v>
      </c>
    </row>
    <row r="82" spans="1:9" x14ac:dyDescent="0.2">
      <c r="A82" s="14" t="s">
        <v>42</v>
      </c>
      <c r="B82" s="15"/>
      <c r="C82" s="16"/>
    </row>
    <row r="83" spans="1:9" ht="17" x14ac:dyDescent="0.2">
      <c r="A83" t="s">
        <v>43</v>
      </c>
      <c r="B83" s="28">
        <v>-810</v>
      </c>
      <c r="C83" s="16" t="s">
        <v>58</v>
      </c>
    </row>
    <row r="84" spans="1:9" x14ac:dyDescent="0.2">
      <c r="A84" s="2" t="s">
        <v>51</v>
      </c>
      <c r="B84" s="39">
        <f>SUM(B81:B83)</f>
        <v>1190</v>
      </c>
    </row>
    <row r="87" spans="1:9" x14ac:dyDescent="0.2">
      <c r="A87" s="40" t="s">
        <v>44</v>
      </c>
    </row>
    <row r="91" spans="1:9" x14ac:dyDescent="0.2">
      <c r="E91" s="16"/>
      <c r="F91" s="16"/>
      <c r="G91" s="16"/>
      <c r="H91" s="16"/>
      <c r="I91" s="16"/>
    </row>
  </sheetData>
  <sheetProtection algorithmName="SHA-512" hashValue="AHC0Q60SOq7w3CvjlfEdA4qKWZn0/1pNrpmn6gYUc5tDcbHmEUEUiO4GXdpMgK3r+pj0SshaafUxXxVff2gFlw==" saltValue="6ClX7ckE1WFeYFk1utKO8A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05B4D-C81F-3F49-95A2-F049C222AF49}">
  <sheetPr>
    <pageSetUpPr fitToPage="1"/>
  </sheetPr>
  <dimension ref="A1:J9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59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45037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17" x14ac:dyDescent="0.2">
      <c r="A12" s="14" t="s">
        <v>60</v>
      </c>
      <c r="B12" s="15">
        <v>73384</v>
      </c>
      <c r="C12" s="15"/>
      <c r="D12" s="16" t="s">
        <v>61</v>
      </c>
    </row>
    <row r="13" spans="1:4" x14ac:dyDescent="0.2">
      <c r="A13" s="14"/>
      <c r="B13" s="15"/>
      <c r="C13" s="15"/>
      <c r="D13" s="16"/>
    </row>
    <row r="14" spans="1:4" x14ac:dyDescent="0.2">
      <c r="A14" s="14"/>
      <c r="B14" s="15"/>
      <c r="C14" s="15"/>
      <c r="D14" s="16"/>
    </row>
    <row r="15" spans="1:4" x14ac:dyDescent="0.2">
      <c r="A15" s="14"/>
      <c r="B15" s="15"/>
      <c r="C15" s="15"/>
      <c r="D15" s="16"/>
    </row>
    <row r="16" spans="1:4" x14ac:dyDescent="0.2">
      <c r="A16" s="17" t="s">
        <v>10</v>
      </c>
      <c r="B16" s="15"/>
      <c r="C16" s="15"/>
      <c r="D16" s="16"/>
    </row>
    <row r="17" spans="1:4" x14ac:dyDescent="0.2">
      <c r="A17" s="14"/>
      <c r="B17" s="15"/>
      <c r="C17" s="15"/>
      <c r="D17" s="16"/>
    </row>
    <row r="18" spans="1:4" ht="34" x14ac:dyDescent="0.2">
      <c r="A18" s="14" t="s">
        <v>62</v>
      </c>
      <c r="B18" s="15">
        <f>-B90</f>
        <v>127231</v>
      </c>
      <c r="C18" s="15"/>
      <c r="D18" s="16" t="s">
        <v>63</v>
      </c>
    </row>
    <row r="19" spans="1:4" x14ac:dyDescent="0.2">
      <c r="A19" s="14"/>
      <c r="B19" s="15"/>
      <c r="C19" s="15"/>
      <c r="D19" s="16"/>
    </row>
    <row r="20" spans="1:4" x14ac:dyDescent="0.2">
      <c r="A20" s="4"/>
      <c r="B20" s="10"/>
      <c r="C20" s="10"/>
    </row>
    <row r="21" spans="1:4" x14ac:dyDescent="0.2">
      <c r="A21" s="18" t="s">
        <v>13</v>
      </c>
      <c r="B21" s="19">
        <f>B12-B90</f>
        <v>200615</v>
      </c>
      <c r="C21" s="19"/>
      <c r="D21" s="20"/>
    </row>
    <row r="22" spans="1:4" x14ac:dyDescent="0.2">
      <c r="A22" s="2"/>
      <c r="B22" s="42"/>
      <c r="C22" s="42"/>
    </row>
    <row r="23" spans="1:4" x14ac:dyDescent="0.2">
      <c r="A23" s="2"/>
    </row>
    <row r="24" spans="1:4" x14ac:dyDescent="0.2">
      <c r="A24" s="7" t="s">
        <v>14</v>
      </c>
      <c r="B24" s="7"/>
      <c r="C24" s="7"/>
      <c r="D24" s="21"/>
    </row>
    <row r="25" spans="1:4" ht="17" thickBot="1" x14ac:dyDescent="0.25">
      <c r="B25" s="3"/>
      <c r="C25" s="3"/>
      <c r="D25" s="22"/>
    </row>
    <row r="26" spans="1:4" x14ac:dyDescent="0.2">
      <c r="A26" s="2" t="s">
        <v>15</v>
      </c>
      <c r="B26" s="43">
        <v>45016</v>
      </c>
      <c r="C26" s="44">
        <v>44651</v>
      </c>
      <c r="D26" s="23"/>
    </row>
    <row r="27" spans="1:4" x14ac:dyDescent="0.2">
      <c r="A27" s="13"/>
      <c r="B27" s="45"/>
      <c r="C27" s="24"/>
      <c r="D27" s="23"/>
    </row>
    <row r="28" spans="1:4" x14ac:dyDescent="0.2">
      <c r="A28" s="2" t="s">
        <v>16</v>
      </c>
      <c r="B28" s="46"/>
      <c r="C28" s="23"/>
      <c r="D28" s="23"/>
    </row>
    <row r="29" spans="1:4" x14ac:dyDescent="0.2">
      <c r="A29" s="25"/>
      <c r="B29" s="46"/>
      <c r="C29" s="23"/>
      <c r="D29" s="25"/>
    </row>
    <row r="30" spans="1:4" x14ac:dyDescent="0.2">
      <c r="A30" s="13"/>
      <c r="B30" s="46"/>
      <c r="C30" s="23"/>
      <c r="D30" s="23"/>
    </row>
    <row r="31" spans="1:4" ht="33" customHeight="1" x14ac:dyDescent="0.2">
      <c r="A31" s="14" t="s">
        <v>17</v>
      </c>
      <c r="B31" s="47">
        <v>56031.826000000001</v>
      </c>
      <c r="C31" s="26">
        <v>42177.374000000003</v>
      </c>
      <c r="D31" s="16" t="s">
        <v>64</v>
      </c>
    </row>
    <row r="32" spans="1:4" x14ac:dyDescent="0.2">
      <c r="A32" s="14" t="s">
        <v>18</v>
      </c>
      <c r="B32" s="47"/>
      <c r="C32" s="26"/>
      <c r="D32" s="16"/>
    </row>
    <row r="33" spans="1:4" ht="33" customHeight="1" x14ac:dyDescent="0.2">
      <c r="A33" s="1" t="s">
        <v>19</v>
      </c>
      <c r="B33" s="47">
        <v>-891.19399999999996</v>
      </c>
      <c r="C33" s="26">
        <v>2647.36</v>
      </c>
      <c r="D33" s="16" t="s">
        <v>64</v>
      </c>
    </row>
    <row r="34" spans="1:4" x14ac:dyDescent="0.2">
      <c r="A34" s="14"/>
      <c r="B34" s="47"/>
      <c r="C34" s="26"/>
      <c r="D34" s="11"/>
    </row>
    <row r="35" spans="1:4" x14ac:dyDescent="0.2">
      <c r="A35" s="1" t="s">
        <v>20</v>
      </c>
      <c r="B35" s="47"/>
      <c r="C35" s="26"/>
      <c r="D35" s="11"/>
    </row>
    <row r="36" spans="1:4" x14ac:dyDescent="0.2">
      <c r="A36" s="14"/>
      <c r="B36" s="47"/>
      <c r="C36" s="26"/>
      <c r="D36" s="11"/>
    </row>
    <row r="37" spans="1:4" x14ac:dyDescent="0.2">
      <c r="A37" s="14" t="s">
        <v>21</v>
      </c>
      <c r="B37" s="47"/>
      <c r="C37" s="26"/>
      <c r="D37" s="16"/>
    </row>
    <row r="38" spans="1:4" x14ac:dyDescent="0.2">
      <c r="A38" s="14" t="s">
        <v>22</v>
      </c>
      <c r="B38" s="47"/>
      <c r="C38" s="26"/>
      <c r="D38" s="11"/>
    </row>
    <row r="39" spans="1:4" x14ac:dyDescent="0.2">
      <c r="A39" s="14"/>
      <c r="B39" s="47"/>
      <c r="C39" s="26"/>
      <c r="D39" s="11"/>
    </row>
    <row r="40" spans="1:4" x14ac:dyDescent="0.2">
      <c r="A40" s="14" t="s">
        <v>23</v>
      </c>
      <c r="B40" s="47"/>
      <c r="C40" s="26"/>
      <c r="D40" s="11"/>
    </row>
    <row r="41" spans="1:4" x14ac:dyDescent="0.2">
      <c r="A41" s="14" t="s">
        <v>24</v>
      </c>
      <c r="B41" s="47"/>
      <c r="C41" s="26"/>
      <c r="D41" s="16"/>
    </row>
    <row r="42" spans="1:4" x14ac:dyDescent="0.2">
      <c r="A42" s="14" t="s">
        <v>25</v>
      </c>
      <c r="B42" s="47"/>
      <c r="C42" s="26"/>
      <c r="D42" s="11"/>
    </row>
    <row r="43" spans="1:4" ht="34" x14ac:dyDescent="0.2">
      <c r="A43" s="1" t="s">
        <v>26</v>
      </c>
      <c r="B43" s="47"/>
      <c r="C43" s="26">
        <v>1235</v>
      </c>
      <c r="D43" s="16" t="s">
        <v>65</v>
      </c>
    </row>
    <row r="44" spans="1:4" ht="34" x14ac:dyDescent="0.2">
      <c r="A44" s="48" t="s">
        <v>66</v>
      </c>
      <c r="B44" s="47">
        <v>282.74099999999999</v>
      </c>
      <c r="C44" s="26"/>
      <c r="D44" s="16" t="s">
        <v>67</v>
      </c>
    </row>
    <row r="45" spans="1:4" ht="34" x14ac:dyDescent="0.2">
      <c r="A45" s="48" t="s">
        <v>153</v>
      </c>
      <c r="B45" s="47">
        <v>286.13099999999997</v>
      </c>
      <c r="C45" s="26"/>
      <c r="D45" s="16" t="s">
        <v>67</v>
      </c>
    </row>
    <row r="46" spans="1:4" ht="34" x14ac:dyDescent="0.2">
      <c r="A46" s="48" t="s">
        <v>68</v>
      </c>
      <c r="B46" s="47">
        <v>632.10500000000002</v>
      </c>
      <c r="C46" s="26"/>
      <c r="D46" s="16" t="s">
        <v>67</v>
      </c>
    </row>
    <row r="47" spans="1:4" ht="34" x14ac:dyDescent="0.2">
      <c r="A47" s="48" t="s">
        <v>69</v>
      </c>
      <c r="B47" s="47">
        <v>539.59500000000003</v>
      </c>
      <c r="C47" s="26"/>
      <c r="D47" s="16" t="s">
        <v>67</v>
      </c>
    </row>
    <row r="48" spans="1:4" ht="34" x14ac:dyDescent="0.2">
      <c r="A48" s="48" t="s">
        <v>70</v>
      </c>
      <c r="B48" s="47">
        <v>514.00599999999997</v>
      </c>
      <c r="C48" s="26"/>
      <c r="D48" s="16" t="s">
        <v>67</v>
      </c>
    </row>
    <row r="49" spans="1:4" x14ac:dyDescent="0.2">
      <c r="A49" s="14"/>
      <c r="B49" s="47"/>
      <c r="C49" s="26"/>
      <c r="D49" s="16"/>
    </row>
    <row r="50" spans="1:4" x14ac:dyDescent="0.2">
      <c r="A50" s="14"/>
      <c r="B50" s="47"/>
      <c r="C50" s="26"/>
      <c r="D50" s="11"/>
    </row>
    <row r="51" spans="1:4" x14ac:dyDescent="0.2">
      <c r="A51" s="14" t="s">
        <v>27</v>
      </c>
      <c r="B51" s="47"/>
      <c r="C51" s="26"/>
      <c r="D51" s="16"/>
    </row>
    <row r="52" spans="1:4" x14ac:dyDescent="0.2">
      <c r="A52" s="14" t="s">
        <v>28</v>
      </c>
      <c r="B52" s="47"/>
      <c r="C52" s="26"/>
      <c r="D52" s="11"/>
    </row>
    <row r="53" spans="1:4" x14ac:dyDescent="0.2">
      <c r="A53" s="14" t="s">
        <v>29</v>
      </c>
      <c r="B53" s="47"/>
      <c r="C53" s="26"/>
      <c r="D53" s="16"/>
    </row>
    <row r="54" spans="1:4" ht="33" customHeight="1" x14ac:dyDescent="0.2">
      <c r="A54" s="14" t="s">
        <v>30</v>
      </c>
      <c r="B54" s="47">
        <v>12935.731</v>
      </c>
      <c r="C54" s="26">
        <v>7590.3069999999998</v>
      </c>
      <c r="D54" s="16" t="s">
        <v>64</v>
      </c>
    </row>
    <row r="55" spans="1:4" x14ac:dyDescent="0.2">
      <c r="A55" s="14"/>
      <c r="B55" s="47"/>
      <c r="C55" s="26"/>
      <c r="D55" s="11"/>
    </row>
    <row r="56" spans="1:4" ht="33" customHeight="1" x14ac:dyDescent="0.2">
      <c r="A56" s="14" t="s">
        <v>31</v>
      </c>
      <c r="B56" s="47">
        <v>627.41099999999994</v>
      </c>
      <c r="C56" s="26">
        <v>494.65300000000002</v>
      </c>
      <c r="D56" s="16" t="s">
        <v>64</v>
      </c>
    </row>
    <row r="57" spans="1:4" x14ac:dyDescent="0.2">
      <c r="A57" s="14"/>
      <c r="B57" s="47"/>
      <c r="C57" s="26"/>
      <c r="D57" s="11"/>
    </row>
    <row r="58" spans="1:4" x14ac:dyDescent="0.2">
      <c r="A58" s="14" t="s">
        <v>32</v>
      </c>
      <c r="B58" s="47">
        <f>SUM(B37:B56)</f>
        <v>15817.72</v>
      </c>
      <c r="C58" s="26">
        <f>SUM(C37:C56)</f>
        <v>9319.9600000000009</v>
      </c>
      <c r="D58" s="11"/>
    </row>
    <row r="59" spans="1:4" x14ac:dyDescent="0.2">
      <c r="A59" s="27"/>
      <c r="B59" s="49"/>
      <c r="C59" s="28"/>
      <c r="D59" s="29"/>
    </row>
    <row r="60" spans="1:4" x14ac:dyDescent="0.2">
      <c r="A60" s="30" t="s">
        <v>14</v>
      </c>
      <c r="B60" s="50">
        <f>B33+B58</f>
        <v>14926.526</v>
      </c>
      <c r="C60" s="31">
        <f>C33+C58</f>
        <v>11967.320000000002</v>
      </c>
      <c r="D60" s="32"/>
    </row>
    <row r="61" spans="1:4" x14ac:dyDescent="0.2">
      <c r="B61" s="51"/>
      <c r="C61" s="10"/>
      <c r="D61" s="11"/>
    </row>
    <row r="62" spans="1:4" x14ac:dyDescent="0.2">
      <c r="B62" s="52"/>
      <c r="C62" s="3"/>
      <c r="D62" s="10"/>
    </row>
    <row r="63" spans="1:4" x14ac:dyDescent="0.2">
      <c r="A63" s="33" t="s">
        <v>33</v>
      </c>
      <c r="B63" s="53">
        <f>ROUND((B21/B31),1)</f>
        <v>3.6</v>
      </c>
      <c r="C63" s="54">
        <f>ROUND((B21/C31),1)</f>
        <v>4.8</v>
      </c>
      <c r="D63" s="10"/>
    </row>
    <row r="64" spans="1:4" x14ac:dyDescent="0.2">
      <c r="A64" s="33" t="s">
        <v>34</v>
      </c>
      <c r="B64" s="55" t="s">
        <v>71</v>
      </c>
      <c r="C64" s="54">
        <f>ROUND((B21/C33),1)</f>
        <v>75.8</v>
      </c>
      <c r="D64" s="10"/>
    </row>
    <row r="65" spans="1:4" x14ac:dyDescent="0.2">
      <c r="A65" s="33" t="s">
        <v>35</v>
      </c>
      <c r="B65" s="53">
        <f>ROUND((B21/B60),1)</f>
        <v>13.4</v>
      </c>
      <c r="C65" s="54">
        <f>ROUND((B21/C60),1)</f>
        <v>16.8</v>
      </c>
      <c r="D65" s="10"/>
    </row>
    <row r="66" spans="1:4" ht="17" thickBot="1" x14ac:dyDescent="0.25">
      <c r="B66" s="56"/>
    </row>
    <row r="68" spans="1:4" x14ac:dyDescent="0.2">
      <c r="A68" s="7" t="s">
        <v>36</v>
      </c>
      <c r="B68" s="8"/>
      <c r="C68" s="8"/>
      <c r="D68" s="9"/>
    </row>
    <row r="69" spans="1:4" x14ac:dyDescent="0.2">
      <c r="D69" s="10"/>
    </row>
    <row r="70" spans="1:4" x14ac:dyDescent="0.2">
      <c r="A70" s="14" t="s">
        <v>72</v>
      </c>
    </row>
    <row r="71" spans="1:4" x14ac:dyDescent="0.2">
      <c r="A71" s="14" t="s">
        <v>73</v>
      </c>
    </row>
    <row r="72" spans="1:4" x14ac:dyDescent="0.2">
      <c r="A72" s="14" t="s">
        <v>74</v>
      </c>
    </row>
    <row r="73" spans="1:4" x14ac:dyDescent="0.2">
      <c r="A73" t="s">
        <v>75</v>
      </c>
    </row>
    <row r="74" spans="1:4" x14ac:dyDescent="0.2">
      <c r="A74" t="s">
        <v>76</v>
      </c>
      <c r="D74" s="11"/>
    </row>
    <row r="75" spans="1:4" x14ac:dyDescent="0.2">
      <c r="D75" s="11"/>
    </row>
    <row r="76" spans="1:4" x14ac:dyDescent="0.2">
      <c r="A76" s="35"/>
      <c r="B76" s="35"/>
      <c r="C76" s="35"/>
      <c r="D76" s="9"/>
    </row>
    <row r="77" spans="1:4" x14ac:dyDescent="0.2">
      <c r="D77" s="36"/>
    </row>
    <row r="78" spans="1:4" x14ac:dyDescent="0.2">
      <c r="D78" s="36"/>
    </row>
    <row r="79" spans="1:4" x14ac:dyDescent="0.2">
      <c r="B79" s="3" t="s">
        <v>3</v>
      </c>
      <c r="C79" s="3"/>
    </row>
    <row r="80" spans="1:4" x14ac:dyDescent="0.2">
      <c r="B80" s="3"/>
      <c r="C80" s="3"/>
    </row>
    <row r="81" spans="1:4" x14ac:dyDescent="0.2">
      <c r="B81" s="5" t="s">
        <v>5</v>
      </c>
      <c r="C81" s="5"/>
    </row>
    <row r="82" spans="1:4" x14ac:dyDescent="0.2">
      <c r="B82" s="5"/>
      <c r="C82" s="5"/>
    </row>
    <row r="83" spans="1:4" x14ac:dyDescent="0.2">
      <c r="B83" s="37">
        <v>45037</v>
      </c>
      <c r="C83" s="37"/>
    </row>
    <row r="84" spans="1:4" x14ac:dyDescent="0.2">
      <c r="A84" s="2" t="s">
        <v>16</v>
      </c>
      <c r="B84" s="5"/>
      <c r="C84" s="5"/>
    </row>
    <row r="85" spans="1:4" x14ac:dyDescent="0.2">
      <c r="A85" s="38"/>
      <c r="B85" s="5"/>
      <c r="C85" s="5"/>
    </row>
    <row r="87" spans="1:4" ht="17" x14ac:dyDescent="0.2">
      <c r="A87" s="14" t="s">
        <v>57</v>
      </c>
      <c r="B87" s="15">
        <v>9669</v>
      </c>
      <c r="C87" s="15"/>
      <c r="D87" s="16" t="s">
        <v>61</v>
      </c>
    </row>
    <row r="88" spans="1:4" ht="34" x14ac:dyDescent="0.2">
      <c r="A88" s="14" t="s">
        <v>42</v>
      </c>
      <c r="B88" s="15">
        <v>-78300</v>
      </c>
      <c r="C88" s="15"/>
      <c r="D88" s="16" t="s">
        <v>77</v>
      </c>
    </row>
    <row r="89" spans="1:4" ht="34" x14ac:dyDescent="0.2">
      <c r="A89" s="14" t="s">
        <v>78</v>
      </c>
      <c r="B89" s="41">
        <v>-58600</v>
      </c>
      <c r="C89" s="57"/>
      <c r="D89" s="16" t="s">
        <v>79</v>
      </c>
    </row>
    <row r="90" spans="1:4" x14ac:dyDescent="0.2">
      <c r="A90" s="2" t="s">
        <v>62</v>
      </c>
      <c r="B90" s="39">
        <f>SUM(B87:B89)</f>
        <v>-127231</v>
      </c>
      <c r="C90" s="39"/>
    </row>
    <row r="93" spans="1:4" x14ac:dyDescent="0.2">
      <c r="A93" s="40" t="s">
        <v>44</v>
      </c>
    </row>
    <row r="97" spans="6:10" x14ac:dyDescent="0.2">
      <c r="F97" s="16"/>
      <c r="G97" s="16"/>
      <c r="H97" s="16"/>
      <c r="I97" s="16"/>
      <c r="J97" s="16"/>
    </row>
  </sheetData>
  <sheetProtection algorithmName="SHA-512" hashValue="iomwkFRWlp+u5AXsgvLEcGizNfRBShF7ToMDAitTsEgJdh4UY5X+o+ELapMNdoNK9T5ZPauB+ZGr1FRNCZ75VQ==" saltValue="sX8OAnNPRt7hiQu6swlreQ==" spinCount="100000" sheet="1" objects="1" scenarios="1"/>
  <pageMargins left="0.7" right="0.7" top="0.75" bottom="0.75" header="0.3" footer="0.3"/>
  <pageSetup paperSize="9" scale="45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3E04C-32D3-5141-905F-B0D40D0C0EC5}">
  <sheetPr>
    <pageSetUpPr fitToPage="1"/>
  </sheetPr>
  <dimension ref="A1:K94"/>
  <sheetViews>
    <sheetView workbookViewId="0">
      <selection activeCell="B15" sqref="B15"/>
    </sheetView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80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81</v>
      </c>
      <c r="D3" s="3"/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4</v>
      </c>
      <c r="B5" s="5" t="s">
        <v>5</v>
      </c>
      <c r="C5" s="5" t="s">
        <v>5</v>
      </c>
      <c r="D5" s="5"/>
    </row>
    <row r="6" spans="1:5" x14ac:dyDescent="0.2">
      <c r="A6" s="2"/>
      <c r="B6" s="6"/>
      <c r="C6" s="6"/>
      <c r="D6" s="6"/>
    </row>
    <row r="7" spans="1:5" x14ac:dyDescent="0.2">
      <c r="A7" s="7" t="s">
        <v>6</v>
      </c>
      <c r="B7" s="8"/>
      <c r="C7" s="8"/>
      <c r="D7" s="8"/>
      <c r="E7" s="9"/>
    </row>
    <row r="8" spans="1:5" x14ac:dyDescent="0.2">
      <c r="A8" s="2" t="s">
        <v>7</v>
      </c>
      <c r="B8" s="10"/>
      <c r="C8" s="10"/>
      <c r="D8" s="10"/>
      <c r="E8" s="11"/>
    </row>
    <row r="9" spans="1:5" x14ac:dyDescent="0.2">
      <c r="A9" s="12">
        <v>45131</v>
      </c>
      <c r="B9" s="10"/>
      <c r="C9" s="10"/>
      <c r="D9" s="10"/>
      <c r="E9" s="11"/>
    </row>
    <row r="10" spans="1:5" x14ac:dyDescent="0.2">
      <c r="A10" s="13"/>
      <c r="B10" s="10"/>
      <c r="C10" s="10"/>
      <c r="D10" s="10"/>
      <c r="E10" s="11"/>
    </row>
    <row r="11" spans="1:5" x14ac:dyDescent="0.2">
      <c r="A11" s="2" t="s">
        <v>16</v>
      </c>
      <c r="B11" s="10"/>
      <c r="C11" s="10"/>
      <c r="D11" s="10"/>
      <c r="E11" s="11"/>
    </row>
    <row r="12" spans="1:5" x14ac:dyDescent="0.2">
      <c r="A12" s="25">
        <v>0.77793999999999996</v>
      </c>
      <c r="B12" s="10"/>
      <c r="C12" s="10"/>
      <c r="D12" s="10"/>
      <c r="E12" s="11" t="s">
        <v>82</v>
      </c>
    </row>
    <row r="13" spans="1:5" x14ac:dyDescent="0.2">
      <c r="A13" s="25"/>
      <c r="B13" s="10"/>
      <c r="C13" s="10"/>
      <c r="D13" s="10"/>
      <c r="E13" s="11"/>
    </row>
    <row r="14" spans="1:5" x14ac:dyDescent="0.2">
      <c r="A14" s="13"/>
      <c r="B14" s="10"/>
      <c r="C14" s="10"/>
      <c r="D14" s="10"/>
      <c r="E14" s="11"/>
    </row>
    <row r="15" spans="1:5" ht="34" x14ac:dyDescent="0.2">
      <c r="A15" s="14" t="s">
        <v>46</v>
      </c>
      <c r="B15" s="15">
        <f>C15*A12</f>
        <v>153176.386</v>
      </c>
      <c r="C15" s="15">
        <v>196900</v>
      </c>
      <c r="E15" s="16" t="s">
        <v>83</v>
      </c>
    </row>
    <row r="16" spans="1:5" x14ac:dyDescent="0.2">
      <c r="A16" s="14"/>
      <c r="B16" s="15"/>
      <c r="C16" s="15"/>
      <c r="D16" s="15"/>
      <c r="E16" s="16"/>
    </row>
    <row r="17" spans="1:5" x14ac:dyDescent="0.2">
      <c r="A17" s="14"/>
      <c r="B17" s="15"/>
      <c r="C17" s="15"/>
      <c r="D17" s="15"/>
      <c r="E17" s="16"/>
    </row>
    <row r="18" spans="1:5" x14ac:dyDescent="0.2">
      <c r="A18" s="17" t="s">
        <v>10</v>
      </c>
      <c r="B18" s="15"/>
      <c r="C18" s="15"/>
      <c r="D18" s="15"/>
      <c r="E18" s="16"/>
    </row>
    <row r="19" spans="1:5" x14ac:dyDescent="0.2">
      <c r="A19" s="14"/>
      <c r="B19" s="15"/>
      <c r="C19" s="15"/>
      <c r="D19" s="15"/>
      <c r="E19" s="16"/>
    </row>
    <row r="20" spans="1:5" ht="34" x14ac:dyDescent="0.2">
      <c r="A20" s="14" t="s">
        <v>84</v>
      </c>
      <c r="B20" s="15">
        <f>-B87</f>
        <v>104110.93225999999</v>
      </c>
      <c r="C20" s="15"/>
      <c r="D20" s="15"/>
      <c r="E20" s="16" t="s">
        <v>149</v>
      </c>
    </row>
    <row r="21" spans="1:5" x14ac:dyDescent="0.2">
      <c r="A21" s="14"/>
      <c r="B21" s="15"/>
      <c r="C21" s="15"/>
      <c r="D21" s="15"/>
      <c r="E21" s="16"/>
    </row>
    <row r="22" spans="1:5" x14ac:dyDescent="0.2">
      <c r="A22" s="4"/>
      <c r="B22" s="10"/>
      <c r="C22" s="10"/>
      <c r="D22" s="10"/>
    </row>
    <row r="23" spans="1:5" x14ac:dyDescent="0.2">
      <c r="A23" s="18" t="s">
        <v>13</v>
      </c>
      <c r="B23" s="19">
        <f>B15-B87</f>
        <v>257287.31825999997</v>
      </c>
      <c r="C23" s="19"/>
      <c r="D23" s="19"/>
      <c r="E23" s="20"/>
    </row>
    <row r="24" spans="1:5" x14ac:dyDescent="0.2">
      <c r="A24" s="2"/>
    </row>
    <row r="25" spans="1:5" x14ac:dyDescent="0.2">
      <c r="A25" s="2"/>
    </row>
    <row r="26" spans="1:5" x14ac:dyDescent="0.2">
      <c r="A26" s="7" t="s">
        <v>14</v>
      </c>
      <c r="B26" s="7"/>
      <c r="C26" s="7"/>
      <c r="D26" s="7"/>
      <c r="E26" s="21"/>
    </row>
    <row r="27" spans="1:5" x14ac:dyDescent="0.2">
      <c r="B27" s="3"/>
      <c r="C27" s="3"/>
      <c r="D27" s="3"/>
      <c r="E27" s="22"/>
    </row>
    <row r="28" spans="1:5" x14ac:dyDescent="0.2">
      <c r="A28" s="2" t="s">
        <v>15</v>
      </c>
      <c r="B28" s="72">
        <v>44561</v>
      </c>
      <c r="C28" s="72"/>
      <c r="D28" s="12"/>
      <c r="E28" s="23"/>
    </row>
    <row r="29" spans="1:5" x14ac:dyDescent="0.2">
      <c r="A29" s="13"/>
      <c r="B29" s="24"/>
      <c r="C29" s="24"/>
      <c r="D29" s="24"/>
      <c r="E29" s="23"/>
    </row>
    <row r="30" spans="1:5" x14ac:dyDescent="0.2">
      <c r="A30" s="2" t="s">
        <v>16</v>
      </c>
      <c r="B30" s="23"/>
      <c r="C30" s="23"/>
      <c r="D30" s="23"/>
      <c r="E30" s="23"/>
    </row>
    <row r="31" spans="1:5" x14ac:dyDescent="0.2">
      <c r="A31" s="25">
        <f>A12</f>
        <v>0.77793999999999996</v>
      </c>
      <c r="B31" s="23"/>
      <c r="C31" s="23"/>
      <c r="D31" s="23"/>
      <c r="E31" s="11" t="s">
        <v>82</v>
      </c>
    </row>
    <row r="32" spans="1:5" x14ac:dyDescent="0.2">
      <c r="A32" s="13"/>
      <c r="B32" s="23"/>
      <c r="C32" s="23"/>
      <c r="D32" s="23"/>
      <c r="E32" s="23"/>
    </row>
    <row r="33" spans="1:5" ht="34" x14ac:dyDescent="0.2">
      <c r="A33" s="14" t="s">
        <v>17</v>
      </c>
      <c r="B33" s="26">
        <f>C33*$A$31</f>
        <v>72282.295100000003</v>
      </c>
      <c r="C33" s="26">
        <v>92915</v>
      </c>
      <c r="D33" s="26"/>
      <c r="E33" s="16" t="s">
        <v>150</v>
      </c>
    </row>
    <row r="34" spans="1:5" x14ac:dyDescent="0.2">
      <c r="A34" s="14" t="s">
        <v>18</v>
      </c>
      <c r="B34" s="26"/>
      <c r="C34" s="26"/>
      <c r="D34" s="26"/>
      <c r="E34" s="16"/>
    </row>
    <row r="35" spans="1:5" ht="34" x14ac:dyDescent="0.2">
      <c r="A35" s="1" t="s">
        <v>19</v>
      </c>
      <c r="B35" s="26">
        <f>C35*$A$31</f>
        <v>2122.2203199999999</v>
      </c>
      <c r="C35" s="26">
        <v>2728</v>
      </c>
      <c r="D35" s="26"/>
      <c r="E35" s="16" t="s">
        <v>150</v>
      </c>
    </row>
    <row r="36" spans="1:5" x14ac:dyDescent="0.2">
      <c r="A36" s="14"/>
      <c r="B36" s="26"/>
      <c r="C36" s="26"/>
      <c r="D36" s="26"/>
      <c r="E36" s="11"/>
    </row>
    <row r="37" spans="1:5" x14ac:dyDescent="0.2">
      <c r="A37" s="1" t="s">
        <v>20</v>
      </c>
      <c r="B37" s="26"/>
      <c r="C37" s="26"/>
      <c r="D37" s="26"/>
      <c r="E37" s="11"/>
    </row>
    <row r="38" spans="1:5" x14ac:dyDescent="0.2">
      <c r="A38" s="14"/>
      <c r="B38" s="26"/>
      <c r="C38" s="26"/>
      <c r="D38" s="26"/>
      <c r="E38" s="11"/>
    </row>
    <row r="39" spans="1:5" x14ac:dyDescent="0.2">
      <c r="A39" s="14" t="s">
        <v>21</v>
      </c>
      <c r="B39" s="26"/>
      <c r="C39" s="26"/>
      <c r="D39" s="26"/>
      <c r="E39" s="16"/>
    </row>
    <row r="40" spans="1:5" x14ac:dyDescent="0.2">
      <c r="A40" s="14" t="s">
        <v>22</v>
      </c>
      <c r="B40" s="26"/>
      <c r="C40" s="26"/>
      <c r="D40" s="26"/>
      <c r="E40" s="11"/>
    </row>
    <row r="41" spans="1:5" x14ac:dyDescent="0.2">
      <c r="A41" s="14"/>
      <c r="B41" s="26"/>
      <c r="C41" s="26"/>
      <c r="D41" s="26"/>
      <c r="E41" s="11"/>
    </row>
    <row r="42" spans="1:5" x14ac:dyDescent="0.2">
      <c r="A42" s="14" t="s">
        <v>23</v>
      </c>
      <c r="B42" s="26"/>
      <c r="C42" s="26"/>
      <c r="D42" s="26"/>
      <c r="E42" s="11"/>
    </row>
    <row r="43" spans="1:5" x14ac:dyDescent="0.2">
      <c r="A43" s="14" t="s">
        <v>24</v>
      </c>
      <c r="B43" s="26"/>
      <c r="C43" s="26"/>
      <c r="D43" s="26"/>
      <c r="E43" s="16"/>
    </row>
    <row r="44" spans="1:5" x14ac:dyDescent="0.2">
      <c r="A44" s="14" t="s">
        <v>25</v>
      </c>
      <c r="B44" s="26"/>
      <c r="C44" s="26"/>
      <c r="D44" s="26"/>
      <c r="E44" s="11"/>
    </row>
    <row r="45" spans="1:5" ht="34" x14ac:dyDescent="0.2">
      <c r="A45" s="14" t="s">
        <v>151</v>
      </c>
      <c r="B45" s="26">
        <f t="shared" ref="B45:B46" si="0">C45*$A$31</f>
        <v>1412.7390399999999</v>
      </c>
      <c r="C45" s="26">
        <v>1816</v>
      </c>
      <c r="D45" s="26"/>
      <c r="E45" s="16" t="s">
        <v>150</v>
      </c>
    </row>
    <row r="46" spans="1:5" ht="34" x14ac:dyDescent="0.2">
      <c r="A46" s="14" t="s">
        <v>85</v>
      </c>
      <c r="B46" s="26">
        <f t="shared" si="0"/>
        <v>-1144.3497399999999</v>
      </c>
      <c r="C46" s="26">
        <v>-1471</v>
      </c>
      <c r="D46" s="26"/>
      <c r="E46" s="16" t="s">
        <v>150</v>
      </c>
    </row>
    <row r="47" spans="1:5" x14ac:dyDescent="0.2">
      <c r="A47" s="14" t="s">
        <v>27</v>
      </c>
      <c r="B47" s="26"/>
      <c r="C47" s="26"/>
      <c r="D47" s="26"/>
      <c r="E47" s="16"/>
    </row>
    <row r="48" spans="1:5" x14ac:dyDescent="0.2">
      <c r="A48" s="14" t="s">
        <v>28</v>
      </c>
      <c r="B48" s="26"/>
      <c r="C48" s="26"/>
      <c r="D48" s="26"/>
      <c r="E48" s="11"/>
    </row>
    <row r="49" spans="1:5" x14ac:dyDescent="0.2">
      <c r="A49" s="14" t="s">
        <v>29</v>
      </c>
      <c r="B49" s="26"/>
      <c r="C49" s="26"/>
      <c r="D49" s="26"/>
      <c r="E49" s="16"/>
    </row>
    <row r="50" spans="1:5" ht="34" x14ac:dyDescent="0.2">
      <c r="A50" s="14" t="s">
        <v>30</v>
      </c>
      <c r="B50" s="26">
        <f t="shared" ref="B50:B52" si="1">C50*$A$31</f>
        <v>7752.9500399999997</v>
      </c>
      <c r="C50" s="26">
        <v>9966</v>
      </c>
      <c r="D50" s="26"/>
      <c r="E50" s="16" t="s">
        <v>150</v>
      </c>
    </row>
    <row r="51" spans="1:5" x14ac:dyDescent="0.2">
      <c r="A51" s="14"/>
      <c r="B51" s="26"/>
      <c r="C51" s="26"/>
      <c r="D51" s="26"/>
      <c r="E51" s="11"/>
    </row>
    <row r="52" spans="1:5" ht="34" x14ac:dyDescent="0.2">
      <c r="A52" s="14" t="s">
        <v>31</v>
      </c>
      <c r="B52" s="26">
        <f t="shared" si="1"/>
        <v>1811.8222599999999</v>
      </c>
      <c r="C52" s="26">
        <v>2329</v>
      </c>
      <c r="D52" s="26"/>
      <c r="E52" s="16" t="s">
        <v>150</v>
      </c>
    </row>
    <row r="53" spans="1:5" x14ac:dyDescent="0.2">
      <c r="A53" s="14"/>
      <c r="B53" s="26"/>
      <c r="C53" s="26"/>
      <c r="D53" s="26"/>
      <c r="E53" s="11"/>
    </row>
    <row r="54" spans="1:5" x14ac:dyDescent="0.2">
      <c r="A54" s="14" t="s">
        <v>32</v>
      </c>
      <c r="B54" s="26">
        <f>SUM(B39:B52)</f>
        <v>9833.1615999999995</v>
      </c>
      <c r="C54" s="26">
        <f>SUM(C39:C52)</f>
        <v>12640</v>
      </c>
      <c r="D54" s="26"/>
      <c r="E54" s="11"/>
    </row>
    <row r="55" spans="1:5" x14ac:dyDescent="0.2">
      <c r="A55" s="27"/>
      <c r="B55" s="28"/>
      <c r="C55" s="28"/>
      <c r="D55" s="28"/>
      <c r="E55" s="29"/>
    </row>
    <row r="56" spans="1:5" x14ac:dyDescent="0.2">
      <c r="A56" s="30" t="s">
        <v>14</v>
      </c>
      <c r="B56" s="31">
        <f>B35+B54</f>
        <v>11955.38192</v>
      </c>
      <c r="C56" s="31">
        <f>C35+C54</f>
        <v>15368</v>
      </c>
      <c r="D56" s="31"/>
      <c r="E56" s="32"/>
    </row>
    <row r="57" spans="1:5" x14ac:dyDescent="0.2">
      <c r="B57" s="10"/>
      <c r="C57" s="10"/>
      <c r="D57" s="10"/>
      <c r="E57" s="11"/>
    </row>
    <row r="58" spans="1:5" x14ac:dyDescent="0.2">
      <c r="B58" s="3"/>
      <c r="C58" s="58"/>
      <c r="D58" s="3"/>
      <c r="E58" s="10"/>
    </row>
    <row r="59" spans="1:5" x14ac:dyDescent="0.2">
      <c r="A59" s="33" t="s">
        <v>33</v>
      </c>
      <c r="B59" s="34">
        <f>ROUND((B23/B33),1)</f>
        <v>3.6</v>
      </c>
      <c r="C59" s="59"/>
      <c r="D59" s="59"/>
      <c r="E59" s="10"/>
    </row>
    <row r="60" spans="1:5" x14ac:dyDescent="0.2">
      <c r="A60" s="33" t="s">
        <v>34</v>
      </c>
      <c r="B60" s="34">
        <f>ROUND((B23/B35),1)</f>
        <v>121.2</v>
      </c>
      <c r="C60" s="59"/>
      <c r="D60" s="59"/>
      <c r="E60" s="10"/>
    </row>
    <row r="61" spans="1:5" x14ac:dyDescent="0.2">
      <c r="A61" s="33" t="s">
        <v>35</v>
      </c>
      <c r="B61" s="34">
        <f>ROUND((B23/B56),1)</f>
        <v>21.5</v>
      </c>
      <c r="C61" s="59"/>
      <c r="D61" s="59"/>
      <c r="E61" s="10"/>
    </row>
    <row r="64" spans="1:5" x14ac:dyDescent="0.2">
      <c r="A64" s="7" t="s">
        <v>36</v>
      </c>
      <c r="B64" s="8"/>
      <c r="C64" s="8"/>
      <c r="D64" s="8"/>
      <c r="E64" s="9"/>
    </row>
    <row r="65" spans="1:5" x14ac:dyDescent="0.2">
      <c r="E65" s="10"/>
    </row>
    <row r="66" spans="1:5" x14ac:dyDescent="0.2">
      <c r="A66" s="14" t="s">
        <v>152</v>
      </c>
    </row>
    <row r="67" spans="1:5" x14ac:dyDescent="0.2">
      <c r="A67" s="14" t="s">
        <v>86</v>
      </c>
    </row>
    <row r="68" spans="1:5" x14ac:dyDescent="0.2">
      <c r="A68" t="s">
        <v>87</v>
      </c>
    </row>
    <row r="69" spans="1:5" x14ac:dyDescent="0.2">
      <c r="A69" t="s">
        <v>88</v>
      </c>
      <c r="E69" s="11"/>
    </row>
    <row r="70" spans="1:5" x14ac:dyDescent="0.2">
      <c r="A70" t="s">
        <v>89</v>
      </c>
      <c r="E70" s="11"/>
    </row>
    <row r="71" spans="1:5" x14ac:dyDescent="0.2">
      <c r="A71" t="s">
        <v>90</v>
      </c>
      <c r="E71" s="11"/>
    </row>
    <row r="72" spans="1:5" x14ac:dyDescent="0.2">
      <c r="E72" s="11"/>
    </row>
    <row r="73" spans="1:5" x14ac:dyDescent="0.2">
      <c r="A73" s="35"/>
      <c r="B73" s="35"/>
      <c r="C73" s="35"/>
      <c r="D73" s="35"/>
      <c r="E73" s="9"/>
    </row>
    <row r="74" spans="1:5" x14ac:dyDescent="0.2">
      <c r="E74" s="36"/>
    </row>
    <row r="75" spans="1:5" x14ac:dyDescent="0.2">
      <c r="E75" s="36"/>
    </row>
    <row r="76" spans="1:5" x14ac:dyDescent="0.2">
      <c r="B76" s="3" t="s">
        <v>3</v>
      </c>
      <c r="C76" s="3" t="s">
        <v>81</v>
      </c>
      <c r="D76" s="3"/>
    </row>
    <row r="77" spans="1:5" x14ac:dyDescent="0.2">
      <c r="B77" s="3"/>
      <c r="C77" s="3"/>
      <c r="D77" s="3"/>
    </row>
    <row r="78" spans="1:5" x14ac:dyDescent="0.2">
      <c r="B78" s="5" t="s">
        <v>5</v>
      </c>
      <c r="C78" s="5" t="s">
        <v>5</v>
      </c>
      <c r="D78" s="5"/>
    </row>
    <row r="79" spans="1:5" x14ac:dyDescent="0.2">
      <c r="B79" s="5"/>
      <c r="C79" s="5"/>
      <c r="D79" s="5"/>
    </row>
    <row r="80" spans="1:5" x14ac:dyDescent="0.2">
      <c r="B80" s="37">
        <v>44561</v>
      </c>
      <c r="C80" s="37">
        <v>44561</v>
      </c>
      <c r="D80" s="37"/>
    </row>
    <row r="81" spans="1:11" x14ac:dyDescent="0.2">
      <c r="A81" s="2" t="s">
        <v>16</v>
      </c>
      <c r="B81" s="5"/>
      <c r="C81" s="5"/>
      <c r="D81" s="5"/>
    </row>
    <row r="82" spans="1:11" x14ac:dyDescent="0.2">
      <c r="A82" s="38">
        <f>A12</f>
        <v>0.77793999999999996</v>
      </c>
      <c r="B82" s="5"/>
      <c r="C82" s="5"/>
      <c r="D82" s="5"/>
      <c r="E82" s="11" t="s">
        <v>82</v>
      </c>
    </row>
    <row r="84" spans="1:11" ht="34" x14ac:dyDescent="0.2">
      <c r="A84" s="14" t="s">
        <v>57</v>
      </c>
      <c r="B84" s="15">
        <f>C84*A82</f>
        <v>8411.8652199999997</v>
      </c>
      <c r="C84" s="15">
        <v>10813</v>
      </c>
      <c r="D84" s="15"/>
      <c r="E84" s="16" t="s">
        <v>150</v>
      </c>
    </row>
    <row r="85" spans="1:11" ht="34" x14ac:dyDescent="0.2">
      <c r="A85" s="14" t="s">
        <v>42</v>
      </c>
      <c r="B85" s="15">
        <f>C85*A82</f>
        <v>-111054.04676</v>
      </c>
      <c r="C85" s="15">
        <f>-11073-131681</f>
        <v>-142754</v>
      </c>
      <c r="D85" s="15"/>
      <c r="E85" s="16" t="s">
        <v>150</v>
      </c>
    </row>
    <row r="86" spans="1:11" ht="34" x14ac:dyDescent="0.2">
      <c r="A86" s="14" t="s">
        <v>43</v>
      </c>
      <c r="B86" s="41">
        <f>C86*A82</f>
        <v>-1468.75072</v>
      </c>
      <c r="C86" s="41">
        <v>-1888</v>
      </c>
      <c r="D86" s="60"/>
      <c r="E86" s="16" t="s">
        <v>150</v>
      </c>
    </row>
    <row r="87" spans="1:11" x14ac:dyDescent="0.2">
      <c r="A87" s="2" t="s">
        <v>62</v>
      </c>
      <c r="B87" s="39">
        <f>SUM(B84:B86)</f>
        <v>-104110.93225999999</v>
      </c>
      <c r="C87" s="39">
        <f>SUM(C84:C86)</f>
        <v>-133829</v>
      </c>
      <c r="D87" s="39"/>
    </row>
    <row r="90" spans="1:11" x14ac:dyDescent="0.2">
      <c r="A90" s="40" t="s">
        <v>44</v>
      </c>
    </row>
    <row r="94" spans="1:11" x14ac:dyDescent="0.2">
      <c r="G94" s="16"/>
      <c r="H94" s="16"/>
      <c r="I94" s="16"/>
      <c r="J94" s="16"/>
      <c r="K94" s="16"/>
    </row>
  </sheetData>
  <sheetProtection algorithmName="SHA-512" hashValue="GWmIEBxcJ1gwhxdGI8MUDpfE7Q+62nv8lCCQE2w7uqCKovbN4X0OXXmOeCwSYTtY0o5IATwK4OgVjfWeg+uHPA==" saltValue="WO/WoxtHvmAROmg0T/VWow==" spinCount="100000" sheet="1" objects="1" scenarios="1"/>
  <mergeCells count="1">
    <mergeCell ref="B28:C28"/>
  </mergeCells>
  <pageMargins left="0.7" right="0.7" top="0.75" bottom="0.75" header="0.3" footer="0.3"/>
  <pageSetup paperSize="9" scale="47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FCC07-5FE7-6146-BDAA-4F4D4B6CAB0C}">
  <sheetPr>
    <pageSetUpPr fitToPage="1"/>
  </sheetPr>
  <dimension ref="A1:I9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91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45145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46</v>
      </c>
      <c r="B12" s="15">
        <v>2278.62</v>
      </c>
      <c r="C12" s="16" t="s">
        <v>146</v>
      </c>
    </row>
    <row r="13" spans="1:3" x14ac:dyDescent="0.2">
      <c r="A13" s="14"/>
      <c r="B13" s="15"/>
      <c r="C13" s="16"/>
    </row>
    <row r="14" spans="1:3" ht="34" x14ac:dyDescent="0.2">
      <c r="A14" s="14" t="s">
        <v>92</v>
      </c>
      <c r="B14" s="41">
        <v>300</v>
      </c>
      <c r="C14" s="16" t="s">
        <v>147</v>
      </c>
    </row>
    <row r="15" spans="1:3" x14ac:dyDescent="0.2">
      <c r="A15" s="14"/>
      <c r="B15" s="15"/>
      <c r="C15" s="16"/>
    </row>
    <row r="16" spans="1:3" x14ac:dyDescent="0.2">
      <c r="A16" s="1" t="s">
        <v>50</v>
      </c>
      <c r="B16" s="15">
        <f>SUM(B12:B14)</f>
        <v>2578.62</v>
      </c>
      <c r="C16" s="16"/>
    </row>
    <row r="17" spans="1:3" x14ac:dyDescent="0.2">
      <c r="A17" s="14"/>
      <c r="B17" s="15"/>
      <c r="C17" s="16"/>
    </row>
    <row r="18" spans="1:3" hidden="1" x14ac:dyDescent="0.2">
      <c r="A18" s="17" t="s">
        <v>10</v>
      </c>
      <c r="B18" s="15"/>
      <c r="C18" s="16"/>
    </row>
    <row r="19" spans="1:3" hidden="1" x14ac:dyDescent="0.2">
      <c r="A19" s="14"/>
      <c r="B19" s="15"/>
      <c r="C19" s="16"/>
    </row>
    <row r="20" spans="1:3" hidden="1" x14ac:dyDescent="0.2">
      <c r="A20" s="14"/>
      <c r="B20" s="15"/>
      <c r="C20" s="16"/>
    </row>
    <row r="21" spans="1:3" hidden="1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8" t="s">
        <v>13</v>
      </c>
      <c r="B23" s="19">
        <f>B16</f>
        <v>2578.62</v>
      </c>
      <c r="C23" s="20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14</v>
      </c>
      <c r="B26" s="7"/>
      <c r="C26" s="21"/>
    </row>
    <row r="27" spans="1:3" x14ac:dyDescent="0.2">
      <c r="A27" s="2" t="s">
        <v>15</v>
      </c>
      <c r="B27" s="3"/>
      <c r="C27" s="22"/>
    </row>
    <row r="28" spans="1:3" x14ac:dyDescent="0.2">
      <c r="A28" s="12">
        <v>44650</v>
      </c>
      <c r="B28" s="23"/>
      <c r="C28" s="23"/>
    </row>
    <row r="29" spans="1:3" x14ac:dyDescent="0.2">
      <c r="A29" s="13"/>
      <c r="B29" s="24"/>
      <c r="C29" s="23"/>
    </row>
    <row r="30" spans="1:3" x14ac:dyDescent="0.2">
      <c r="A30" s="2" t="s">
        <v>16</v>
      </c>
      <c r="B30" s="23"/>
      <c r="C30" s="23"/>
    </row>
    <row r="31" spans="1:3" x14ac:dyDescent="0.2">
      <c r="A31" s="25"/>
      <c r="B31" s="23"/>
      <c r="C31" s="25"/>
    </row>
    <row r="32" spans="1:3" x14ac:dyDescent="0.2">
      <c r="A32" s="13"/>
      <c r="B32" s="23"/>
      <c r="C32" s="23"/>
    </row>
    <row r="33" spans="1:3" ht="34" x14ac:dyDescent="0.2">
      <c r="A33" s="14" t="s">
        <v>17</v>
      </c>
      <c r="B33" s="26">
        <v>13600</v>
      </c>
      <c r="C33" s="16" t="s">
        <v>93</v>
      </c>
    </row>
    <row r="34" spans="1:3" hidden="1" x14ac:dyDescent="0.2">
      <c r="A34" s="14" t="s">
        <v>18</v>
      </c>
      <c r="B34" s="26"/>
      <c r="C34" s="16"/>
    </row>
    <row r="35" spans="1:3" ht="17" hidden="1" x14ac:dyDescent="0.2">
      <c r="A35" s="1" t="s">
        <v>19</v>
      </c>
      <c r="B35" s="26">
        <v>0</v>
      </c>
      <c r="C35" s="16" t="s">
        <v>94</v>
      </c>
    </row>
    <row r="36" spans="1:3" hidden="1" x14ac:dyDescent="0.2">
      <c r="A36" s="14"/>
      <c r="B36" s="26"/>
      <c r="C36" s="11"/>
    </row>
    <row r="37" spans="1:3" hidden="1" x14ac:dyDescent="0.2">
      <c r="A37" s="1" t="s">
        <v>20</v>
      </c>
      <c r="B37" s="26"/>
      <c r="C37" s="11"/>
    </row>
    <row r="38" spans="1:3" hidden="1" x14ac:dyDescent="0.2">
      <c r="A38" s="14"/>
      <c r="B38" s="26"/>
      <c r="C38" s="11"/>
    </row>
    <row r="39" spans="1:3" hidden="1" x14ac:dyDescent="0.2">
      <c r="A39" s="14" t="s">
        <v>21</v>
      </c>
      <c r="B39" s="26"/>
      <c r="C39" s="16"/>
    </row>
    <row r="40" spans="1:3" hidden="1" x14ac:dyDescent="0.2">
      <c r="A40" s="14" t="s">
        <v>22</v>
      </c>
      <c r="B40" s="26"/>
      <c r="C40" s="11"/>
    </row>
    <row r="41" spans="1:3" hidden="1" x14ac:dyDescent="0.2">
      <c r="A41" s="14"/>
      <c r="B41" s="26"/>
      <c r="C41" s="11"/>
    </row>
    <row r="42" spans="1:3" hidden="1" x14ac:dyDescent="0.2">
      <c r="A42" s="14" t="s">
        <v>23</v>
      </c>
      <c r="B42" s="26"/>
      <c r="C42" s="11"/>
    </row>
    <row r="43" spans="1:3" hidden="1" x14ac:dyDescent="0.2">
      <c r="A43" s="14" t="s">
        <v>24</v>
      </c>
      <c r="B43" s="26"/>
      <c r="C43" s="16"/>
    </row>
    <row r="44" spans="1:3" hidden="1" x14ac:dyDescent="0.2">
      <c r="A44" s="14" t="s">
        <v>25</v>
      </c>
      <c r="B44" s="26"/>
      <c r="C44" s="11"/>
    </row>
    <row r="45" spans="1:3" hidden="1" x14ac:dyDescent="0.2">
      <c r="A45" s="14" t="s">
        <v>26</v>
      </c>
      <c r="B45" s="26"/>
      <c r="C45" s="11"/>
    </row>
    <row r="46" spans="1:3" hidden="1" x14ac:dyDescent="0.2">
      <c r="A46" s="14"/>
      <c r="B46" s="26"/>
      <c r="C46" s="11"/>
    </row>
    <row r="47" spans="1:3" hidden="1" x14ac:dyDescent="0.2">
      <c r="A47" s="14" t="s">
        <v>27</v>
      </c>
      <c r="B47" s="26"/>
      <c r="C47" s="16"/>
    </row>
    <row r="48" spans="1:3" hidden="1" x14ac:dyDescent="0.2">
      <c r="A48" s="14" t="s">
        <v>28</v>
      </c>
      <c r="B48" s="26"/>
      <c r="C48" s="11"/>
    </row>
    <row r="49" spans="1:3" hidden="1" x14ac:dyDescent="0.2">
      <c r="A49" s="14" t="s">
        <v>29</v>
      </c>
      <c r="B49" s="26"/>
      <c r="C49" s="16"/>
    </row>
    <row r="50" spans="1:3" hidden="1" x14ac:dyDescent="0.2">
      <c r="A50" s="14" t="s">
        <v>30</v>
      </c>
      <c r="B50" s="26"/>
      <c r="C50" s="16"/>
    </row>
    <row r="51" spans="1:3" hidden="1" x14ac:dyDescent="0.2">
      <c r="A51" s="14"/>
      <c r="B51" s="26"/>
      <c r="C51" s="11"/>
    </row>
    <row r="52" spans="1:3" ht="17" hidden="1" x14ac:dyDescent="0.2">
      <c r="A52" s="14" t="s">
        <v>31</v>
      </c>
      <c r="B52" s="26">
        <v>0</v>
      </c>
      <c r="C52" s="16" t="s">
        <v>95</v>
      </c>
    </row>
    <row r="53" spans="1:3" hidden="1" x14ac:dyDescent="0.2">
      <c r="A53" s="14"/>
      <c r="B53" s="26"/>
      <c r="C53" s="11"/>
    </row>
    <row r="54" spans="1:3" hidden="1" x14ac:dyDescent="0.2">
      <c r="A54" s="14" t="s">
        <v>32</v>
      </c>
      <c r="B54" s="26">
        <f>SUM(B39:B52)</f>
        <v>0</v>
      </c>
      <c r="C54" s="11"/>
    </row>
    <row r="55" spans="1:3" hidden="1" x14ac:dyDescent="0.2">
      <c r="A55" s="27"/>
      <c r="B55" s="28"/>
      <c r="C55" s="29"/>
    </row>
    <row r="56" spans="1:3" hidden="1" x14ac:dyDescent="0.2">
      <c r="A56" s="30" t="s">
        <v>14</v>
      </c>
      <c r="B56" s="31">
        <f>B35+B54</f>
        <v>0</v>
      </c>
      <c r="C56" s="32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3" t="s">
        <v>33</v>
      </c>
      <c r="B59" s="34">
        <f>ROUND((B23/B33),1)</f>
        <v>0.2</v>
      </c>
      <c r="C59" s="10"/>
    </row>
    <row r="60" spans="1:3" x14ac:dyDescent="0.2">
      <c r="A60" s="33" t="s">
        <v>34</v>
      </c>
      <c r="B60" s="61" t="s">
        <v>71</v>
      </c>
      <c r="C60" s="10"/>
    </row>
    <row r="61" spans="1:3" x14ac:dyDescent="0.2">
      <c r="A61" s="33" t="s">
        <v>35</v>
      </c>
      <c r="B61" s="61" t="s">
        <v>71</v>
      </c>
      <c r="C61" s="10"/>
    </row>
    <row r="64" spans="1:3" x14ac:dyDescent="0.2">
      <c r="A64" s="7" t="s">
        <v>36</v>
      </c>
      <c r="B64" s="8"/>
      <c r="C64" s="9"/>
    </row>
    <row r="65" spans="1:3" x14ac:dyDescent="0.2">
      <c r="C65" s="10"/>
    </row>
    <row r="66" spans="1:3" x14ac:dyDescent="0.2">
      <c r="A66" s="14" t="s">
        <v>96</v>
      </c>
    </row>
    <row r="67" spans="1:3" x14ac:dyDescent="0.2">
      <c r="A67" s="14" t="s">
        <v>148</v>
      </c>
    </row>
    <row r="68" spans="1:3" x14ac:dyDescent="0.2">
      <c r="C68" s="11"/>
    </row>
    <row r="69" spans="1:3" x14ac:dyDescent="0.2">
      <c r="A69" s="35"/>
      <c r="B69" s="35"/>
      <c r="C69" s="9"/>
    </row>
    <row r="70" spans="1:3" x14ac:dyDescent="0.2">
      <c r="C70" s="36"/>
    </row>
    <row r="71" spans="1:3" x14ac:dyDescent="0.2">
      <c r="C71" s="36"/>
    </row>
    <row r="72" spans="1:3" hidden="1" x14ac:dyDescent="0.2">
      <c r="B72" s="3" t="s">
        <v>3</v>
      </c>
    </row>
    <row r="73" spans="1:3" hidden="1" x14ac:dyDescent="0.2">
      <c r="B73" s="3"/>
    </row>
    <row r="74" spans="1:3" hidden="1" x14ac:dyDescent="0.2">
      <c r="B74" s="5" t="s">
        <v>5</v>
      </c>
    </row>
    <row r="75" spans="1:3" hidden="1" x14ac:dyDescent="0.2">
      <c r="B75" s="5"/>
    </row>
    <row r="76" spans="1:3" hidden="1" x14ac:dyDescent="0.2">
      <c r="B76" s="37" t="s">
        <v>97</v>
      </c>
    </row>
    <row r="77" spans="1:3" hidden="1" x14ac:dyDescent="0.2">
      <c r="A77" s="2" t="s">
        <v>16</v>
      </c>
      <c r="B77" s="5"/>
    </row>
    <row r="78" spans="1:3" hidden="1" x14ac:dyDescent="0.2">
      <c r="A78" s="38"/>
      <c r="B78" s="5"/>
    </row>
    <row r="79" spans="1:3" hidden="1" x14ac:dyDescent="0.2"/>
    <row r="80" spans="1:3" ht="17" hidden="1" x14ac:dyDescent="0.2">
      <c r="A80" s="14" t="s">
        <v>57</v>
      </c>
      <c r="B80" s="15">
        <v>0</v>
      </c>
      <c r="C80" s="16" t="s">
        <v>95</v>
      </c>
    </row>
    <row r="81" spans="1:9" hidden="1" x14ac:dyDescent="0.2">
      <c r="A81" s="14" t="s">
        <v>42</v>
      </c>
      <c r="B81" s="15"/>
      <c r="C81" s="16"/>
    </row>
    <row r="82" spans="1:9" hidden="1" x14ac:dyDescent="0.2">
      <c r="A82" t="s">
        <v>43</v>
      </c>
      <c r="B82" s="28"/>
      <c r="C82" s="16"/>
    </row>
    <row r="83" spans="1:9" hidden="1" x14ac:dyDescent="0.2">
      <c r="A83" s="2" t="s">
        <v>62</v>
      </c>
      <c r="B83" s="39">
        <f>SUM(B80:B82)</f>
        <v>0</v>
      </c>
    </row>
    <row r="86" spans="1:9" x14ac:dyDescent="0.2">
      <c r="A86" s="40" t="s">
        <v>44</v>
      </c>
    </row>
    <row r="90" spans="1:9" x14ac:dyDescent="0.2">
      <c r="E90" s="16"/>
      <c r="F90" s="16"/>
      <c r="G90" s="16"/>
      <c r="H90" s="16"/>
      <c r="I90" s="16"/>
    </row>
  </sheetData>
  <sheetProtection algorithmName="SHA-512" hashValue="1H/p/dWWOhp/YvUGyrE910fAkVWdcy8eHfceQj7Q6wp1AKH/d876PHBnj1qRi4yQrubtIgHcYXgvx+7+P+KKmQ==" saltValue="8TWzAYcro9D8XAwTOSBG5w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391EA-1E31-0E4E-A3D9-0EFAD637BCAD}">
  <sheetPr>
    <pageSetUpPr fitToPage="1"/>
  </sheetPr>
  <dimension ref="A1:I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98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45156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51" x14ac:dyDescent="0.2">
      <c r="A12" s="14" t="s">
        <v>46</v>
      </c>
      <c r="B12" s="15">
        <f>25000-5500</f>
        <v>19500</v>
      </c>
      <c r="C12" s="16" t="s">
        <v>99</v>
      </c>
    </row>
    <row r="13" spans="1:3" x14ac:dyDescent="0.2">
      <c r="A13" s="14"/>
      <c r="B13" s="15"/>
      <c r="C13" s="16"/>
    </row>
    <row r="14" spans="1:3" ht="34" x14ac:dyDescent="0.2">
      <c r="A14" s="14" t="s">
        <v>100</v>
      </c>
      <c r="B14" s="41">
        <v>7000</v>
      </c>
      <c r="C14" s="16" t="s">
        <v>101</v>
      </c>
    </row>
    <row r="15" spans="1:3" x14ac:dyDescent="0.2">
      <c r="A15" s="14"/>
      <c r="B15" s="15"/>
      <c r="C15" s="16"/>
    </row>
    <row r="16" spans="1:3" x14ac:dyDescent="0.2">
      <c r="A16" s="1" t="s">
        <v>50</v>
      </c>
      <c r="B16" s="15">
        <f>SUM(B12:B14)</f>
        <v>26500</v>
      </c>
      <c r="C16" s="16"/>
    </row>
    <row r="17" spans="1:3" x14ac:dyDescent="0.2">
      <c r="A17" s="14"/>
      <c r="B17" s="15"/>
      <c r="C17" s="16"/>
    </row>
    <row r="18" spans="1:3" x14ac:dyDescent="0.2">
      <c r="A18" s="14"/>
      <c r="B18" s="15"/>
      <c r="C18" s="16"/>
    </row>
    <row r="19" spans="1:3" x14ac:dyDescent="0.2">
      <c r="A19" s="17" t="s">
        <v>10</v>
      </c>
      <c r="B19" s="15"/>
      <c r="C19" s="16"/>
    </row>
    <row r="20" spans="1:3" x14ac:dyDescent="0.2">
      <c r="A20" s="14"/>
      <c r="B20" s="15"/>
      <c r="C20" s="16"/>
    </row>
    <row r="21" spans="1:3" ht="34" x14ac:dyDescent="0.2">
      <c r="A21" s="14" t="s">
        <v>143</v>
      </c>
      <c r="B21" s="15">
        <f>-B88</f>
        <v>-2701.442</v>
      </c>
      <c r="C21" s="16" t="s">
        <v>144</v>
      </c>
    </row>
    <row r="22" spans="1:3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8" t="s">
        <v>13</v>
      </c>
      <c r="B24" s="19">
        <f>B16-B88</f>
        <v>23798.558000000001</v>
      </c>
      <c r="C24" s="20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14</v>
      </c>
      <c r="B27" s="7"/>
      <c r="C27" s="21"/>
    </row>
    <row r="28" spans="1:3" x14ac:dyDescent="0.2">
      <c r="A28" s="2" t="s">
        <v>15</v>
      </c>
      <c r="B28" s="3"/>
      <c r="C28" s="22"/>
    </row>
    <row r="29" spans="1:3" x14ac:dyDescent="0.2">
      <c r="A29" s="12">
        <v>44926</v>
      </c>
      <c r="B29" s="23"/>
      <c r="C29" s="23"/>
    </row>
    <row r="30" spans="1:3" x14ac:dyDescent="0.2">
      <c r="A30" s="13"/>
      <c r="B30" s="24"/>
      <c r="C30" s="23"/>
    </row>
    <row r="31" spans="1:3" x14ac:dyDescent="0.2">
      <c r="A31" s="2" t="s">
        <v>16</v>
      </c>
      <c r="B31" s="23"/>
      <c r="C31" s="23"/>
    </row>
    <row r="32" spans="1:3" x14ac:dyDescent="0.2">
      <c r="A32" s="25"/>
      <c r="B32" s="23"/>
      <c r="C32" s="25"/>
    </row>
    <row r="33" spans="1:3" x14ac:dyDescent="0.2">
      <c r="A33" s="13"/>
      <c r="B33" s="23"/>
      <c r="C33" s="23"/>
    </row>
    <row r="34" spans="1:3" ht="34" x14ac:dyDescent="0.2">
      <c r="A34" s="14" t="s">
        <v>17</v>
      </c>
      <c r="B34" s="26">
        <v>30128.755000000001</v>
      </c>
      <c r="C34" s="16" t="s">
        <v>144</v>
      </c>
    </row>
    <row r="35" spans="1:3" x14ac:dyDescent="0.2">
      <c r="A35" s="14" t="s">
        <v>18</v>
      </c>
      <c r="B35" s="26"/>
      <c r="C35" s="16"/>
    </row>
    <row r="36" spans="1:3" ht="34" x14ac:dyDescent="0.2">
      <c r="A36" s="1" t="s">
        <v>19</v>
      </c>
      <c r="B36" s="26">
        <v>3047.9380000000001</v>
      </c>
      <c r="C36" s="16" t="s">
        <v>144</v>
      </c>
    </row>
    <row r="37" spans="1:3" x14ac:dyDescent="0.2">
      <c r="A37" s="14"/>
      <c r="B37" s="26"/>
      <c r="C37" s="11"/>
    </row>
    <row r="38" spans="1:3" x14ac:dyDescent="0.2">
      <c r="A38" s="1" t="s">
        <v>20</v>
      </c>
      <c r="B38" s="26"/>
      <c r="C38" s="11"/>
    </row>
    <row r="39" spans="1:3" x14ac:dyDescent="0.2">
      <c r="A39" s="14"/>
      <c r="B39" s="26"/>
      <c r="C39" s="11"/>
    </row>
    <row r="40" spans="1:3" x14ac:dyDescent="0.2">
      <c r="A40" s="14" t="s">
        <v>21</v>
      </c>
      <c r="B40" s="26"/>
      <c r="C40" s="16"/>
    </row>
    <row r="41" spans="1:3" x14ac:dyDescent="0.2">
      <c r="A41" s="14" t="s">
        <v>22</v>
      </c>
      <c r="B41" s="26"/>
      <c r="C41" s="11"/>
    </row>
    <row r="42" spans="1:3" x14ac:dyDescent="0.2">
      <c r="A42" s="14"/>
      <c r="B42" s="26"/>
      <c r="C42" s="11"/>
    </row>
    <row r="43" spans="1:3" x14ac:dyDescent="0.2">
      <c r="A43" s="14" t="s">
        <v>23</v>
      </c>
      <c r="B43" s="26"/>
      <c r="C43" s="11"/>
    </row>
    <row r="44" spans="1:3" ht="51" x14ac:dyDescent="0.2">
      <c r="A44" s="14" t="s">
        <v>102</v>
      </c>
      <c r="B44" s="26">
        <v>479</v>
      </c>
      <c r="C44" s="16" t="s">
        <v>103</v>
      </c>
    </row>
    <row r="45" spans="1:3" x14ac:dyDescent="0.2">
      <c r="A45" s="14" t="s">
        <v>25</v>
      </c>
      <c r="B45" s="26"/>
      <c r="C45" s="11"/>
    </row>
    <row r="46" spans="1:3" x14ac:dyDescent="0.2">
      <c r="A46" s="14" t="s">
        <v>26</v>
      </c>
      <c r="B46" s="26"/>
      <c r="C46" s="11"/>
    </row>
    <row r="47" spans="1:3" x14ac:dyDescent="0.2">
      <c r="A47" s="14"/>
      <c r="B47" s="26"/>
      <c r="C47" s="11"/>
    </row>
    <row r="48" spans="1:3" x14ac:dyDescent="0.2">
      <c r="A48" s="14" t="s">
        <v>27</v>
      </c>
      <c r="B48" s="26"/>
      <c r="C48" s="16"/>
    </row>
    <row r="49" spans="1:3" x14ac:dyDescent="0.2">
      <c r="A49" s="14" t="s">
        <v>28</v>
      </c>
      <c r="B49" s="26"/>
      <c r="C49" s="11"/>
    </row>
    <row r="50" spans="1:3" x14ac:dyDescent="0.2">
      <c r="A50" s="14" t="s">
        <v>29</v>
      </c>
      <c r="B50" s="26"/>
      <c r="C50" s="16"/>
    </row>
    <row r="51" spans="1:3" ht="34" x14ac:dyDescent="0.2">
      <c r="A51" s="14" t="s">
        <v>30</v>
      </c>
      <c r="B51" s="26">
        <v>543.16399999999999</v>
      </c>
      <c r="C51" s="16" t="s">
        <v>144</v>
      </c>
    </row>
    <row r="52" spans="1:3" x14ac:dyDescent="0.2">
      <c r="A52" s="14"/>
      <c r="B52" s="26"/>
      <c r="C52" s="11"/>
    </row>
    <row r="53" spans="1:3" ht="34" x14ac:dyDescent="0.2">
      <c r="A53" s="14" t="s">
        <v>31</v>
      </c>
      <c r="B53" s="26">
        <v>229.61500000000001</v>
      </c>
      <c r="C53" s="16" t="s">
        <v>144</v>
      </c>
    </row>
    <row r="54" spans="1:3" x14ac:dyDescent="0.2">
      <c r="A54" s="14"/>
      <c r="B54" s="26"/>
      <c r="C54" s="11"/>
    </row>
    <row r="55" spans="1:3" x14ac:dyDescent="0.2">
      <c r="A55" s="14" t="s">
        <v>32</v>
      </c>
      <c r="B55" s="26">
        <f>SUM(B40:B53)</f>
        <v>1251.779</v>
      </c>
      <c r="C55" s="11"/>
    </row>
    <row r="56" spans="1:3" x14ac:dyDescent="0.2">
      <c r="A56" s="27"/>
      <c r="B56" s="28"/>
      <c r="C56" s="29"/>
    </row>
    <row r="57" spans="1:3" x14ac:dyDescent="0.2">
      <c r="A57" s="30" t="s">
        <v>14</v>
      </c>
      <c r="B57" s="31">
        <f>B36+B55</f>
        <v>4299.7170000000006</v>
      </c>
      <c r="C57" s="32"/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3" t="s">
        <v>33</v>
      </c>
      <c r="B60" s="34">
        <f>ROUND((B24/B34),1)</f>
        <v>0.8</v>
      </c>
      <c r="C60" s="10"/>
    </row>
    <row r="61" spans="1:3" x14ac:dyDescent="0.2">
      <c r="A61" s="33" t="s">
        <v>34</v>
      </c>
      <c r="B61" s="34">
        <f>ROUND((B24/B36),1)</f>
        <v>7.8</v>
      </c>
      <c r="C61" s="10"/>
    </row>
    <row r="62" spans="1:3" x14ac:dyDescent="0.2">
      <c r="A62" s="33" t="s">
        <v>35</v>
      </c>
      <c r="B62" s="34">
        <f>ROUND((B24/B57),1)</f>
        <v>5.5</v>
      </c>
      <c r="C62" s="10"/>
    </row>
    <row r="65" spans="1:3" x14ac:dyDescent="0.2">
      <c r="A65" s="7" t="s">
        <v>36</v>
      </c>
      <c r="B65" s="8"/>
      <c r="C65" s="9"/>
    </row>
    <row r="66" spans="1:3" x14ac:dyDescent="0.2">
      <c r="C66" s="10"/>
    </row>
    <row r="67" spans="1:3" x14ac:dyDescent="0.2">
      <c r="A67" s="14" t="s">
        <v>145</v>
      </c>
    </row>
    <row r="68" spans="1:3" x14ac:dyDescent="0.2">
      <c r="A68" s="14" t="s">
        <v>104</v>
      </c>
    </row>
    <row r="69" spans="1:3" x14ac:dyDescent="0.2">
      <c r="A69" t="s">
        <v>105</v>
      </c>
    </row>
    <row r="70" spans="1:3" x14ac:dyDescent="0.2">
      <c r="A70" t="s">
        <v>106</v>
      </c>
    </row>
    <row r="71" spans="1:3" x14ac:dyDescent="0.2">
      <c r="A71" t="s">
        <v>107</v>
      </c>
      <c r="C71" s="11"/>
    </row>
    <row r="72" spans="1:3" x14ac:dyDescent="0.2">
      <c r="A72" t="s">
        <v>108</v>
      </c>
      <c r="C72" s="11"/>
    </row>
    <row r="73" spans="1:3" x14ac:dyDescent="0.2">
      <c r="C73" s="11"/>
    </row>
    <row r="74" spans="1:3" x14ac:dyDescent="0.2">
      <c r="A74" s="35"/>
      <c r="B74" s="35"/>
      <c r="C74" s="9"/>
    </row>
    <row r="75" spans="1:3" x14ac:dyDescent="0.2">
      <c r="C75" s="36"/>
    </row>
    <row r="76" spans="1:3" x14ac:dyDescent="0.2">
      <c r="C76" s="36"/>
    </row>
    <row r="77" spans="1:3" x14ac:dyDescent="0.2">
      <c r="B77" s="3" t="s">
        <v>3</v>
      </c>
    </row>
    <row r="78" spans="1:3" x14ac:dyDescent="0.2">
      <c r="B78" s="3"/>
    </row>
    <row r="79" spans="1:3" x14ac:dyDescent="0.2">
      <c r="B79" s="5" t="s">
        <v>5</v>
      </c>
    </row>
    <row r="80" spans="1:3" x14ac:dyDescent="0.2">
      <c r="B80" s="5"/>
    </row>
    <row r="81" spans="1:9" x14ac:dyDescent="0.2">
      <c r="B81" s="37">
        <v>44926</v>
      </c>
    </row>
    <row r="82" spans="1:9" x14ac:dyDescent="0.2">
      <c r="A82" s="2" t="s">
        <v>16</v>
      </c>
      <c r="B82" s="5"/>
    </row>
    <row r="83" spans="1:9" x14ac:dyDescent="0.2">
      <c r="A83" s="38"/>
      <c r="B83" s="5"/>
    </row>
    <row r="85" spans="1:9" ht="34" x14ac:dyDescent="0.2">
      <c r="A85" s="14" t="s">
        <v>57</v>
      </c>
      <c r="B85" s="15">
        <v>2701.442</v>
      </c>
      <c r="C85" s="16" t="s">
        <v>144</v>
      </c>
    </row>
    <row r="86" spans="1:9" x14ac:dyDescent="0.2">
      <c r="A86" s="14" t="s">
        <v>42</v>
      </c>
      <c r="B86" s="15"/>
      <c r="C86" s="16"/>
    </row>
    <row r="87" spans="1:9" x14ac:dyDescent="0.2">
      <c r="A87" t="s">
        <v>43</v>
      </c>
      <c r="B87" s="28"/>
      <c r="C87" s="16"/>
    </row>
    <row r="88" spans="1:9" x14ac:dyDescent="0.2">
      <c r="A88" s="1" t="s">
        <v>57</v>
      </c>
      <c r="B88" s="39">
        <f>SUM(B85:B87)</f>
        <v>2701.442</v>
      </c>
    </row>
    <row r="91" spans="1:9" x14ac:dyDescent="0.2">
      <c r="A91" s="40" t="s">
        <v>44</v>
      </c>
    </row>
    <row r="95" spans="1:9" x14ac:dyDescent="0.2">
      <c r="E95" s="16"/>
      <c r="F95" s="16"/>
      <c r="G95" s="16"/>
      <c r="H95" s="16"/>
      <c r="I95" s="16"/>
    </row>
  </sheetData>
  <sheetProtection algorithmName="SHA-512" hashValue="pg7nMeprxRSQ40ZoKjfliD8j0bRi91yGTGZM4HrwvqRHOLgEPT7lLFvqR4wfQxdb/VmRF6WDDi0MPrdGktEh0g==" saltValue="Puvzk8jqtO1hc0GWD8282Q==" spinCount="100000" sheet="1" objects="1" scenarios="1"/>
  <pageMargins left="0.7" right="0.7" top="0.75" bottom="0.75" header="0.3" footer="0.3"/>
  <pageSetup paperSize="9" scale="47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D6562-1CA0-D342-892E-81ED5FAAC2E8}">
  <sheetPr>
    <pageSetUpPr fitToPage="1"/>
  </sheetPr>
  <dimension ref="A1:I93"/>
  <sheetViews>
    <sheetView topLeftCell="A10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109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45174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46</v>
      </c>
      <c r="B12" s="15">
        <v>75</v>
      </c>
      <c r="C12" s="16" t="s">
        <v>110</v>
      </c>
    </row>
    <row r="13" spans="1:3" x14ac:dyDescent="0.2">
      <c r="A13" s="14"/>
      <c r="B13" s="15"/>
      <c r="C13" s="16"/>
    </row>
    <row r="14" spans="1:3" ht="51" x14ac:dyDescent="0.2">
      <c r="A14" s="14" t="s">
        <v>48</v>
      </c>
      <c r="B14" s="41">
        <v>425</v>
      </c>
      <c r="C14" s="16" t="s">
        <v>111</v>
      </c>
    </row>
    <row r="15" spans="1:3" x14ac:dyDescent="0.2">
      <c r="A15" s="14"/>
      <c r="B15" s="15"/>
      <c r="C15" s="16"/>
    </row>
    <row r="16" spans="1:3" x14ac:dyDescent="0.2">
      <c r="A16" s="1" t="s">
        <v>50</v>
      </c>
      <c r="B16" s="15">
        <f>SUM(B12:B14)</f>
        <v>500</v>
      </c>
      <c r="C16" s="16"/>
    </row>
    <row r="17" spans="1:3" x14ac:dyDescent="0.2">
      <c r="A17" s="1"/>
      <c r="B17" s="15"/>
      <c r="C17" s="16"/>
    </row>
    <row r="18" spans="1:3" x14ac:dyDescent="0.2">
      <c r="A18" s="14"/>
      <c r="B18" s="15"/>
      <c r="C18" s="16"/>
    </row>
    <row r="19" spans="1:3" x14ac:dyDescent="0.2">
      <c r="A19" s="17" t="s">
        <v>10</v>
      </c>
      <c r="B19" s="15"/>
      <c r="C19" s="16"/>
    </row>
    <row r="20" spans="1:3" x14ac:dyDescent="0.2">
      <c r="A20" s="14"/>
      <c r="B20" s="15"/>
      <c r="C20" s="16"/>
    </row>
    <row r="21" spans="1:3" ht="17" x14ac:dyDescent="0.2">
      <c r="A21" s="14" t="s">
        <v>112</v>
      </c>
      <c r="B21" s="15">
        <f>-B86</f>
        <v>-141</v>
      </c>
      <c r="C21" s="16" t="s">
        <v>113</v>
      </c>
    </row>
    <row r="22" spans="1:3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8" t="s">
        <v>13</v>
      </c>
      <c r="B24" s="19">
        <f>B16-B86</f>
        <v>359</v>
      </c>
      <c r="C24" s="20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14</v>
      </c>
      <c r="B27" s="7"/>
      <c r="C27" s="21"/>
    </row>
    <row r="28" spans="1:3" x14ac:dyDescent="0.2">
      <c r="A28" s="2" t="s">
        <v>15</v>
      </c>
      <c r="B28" s="3"/>
      <c r="C28" s="22"/>
    </row>
    <row r="29" spans="1:3" x14ac:dyDescent="0.2">
      <c r="A29" s="12">
        <v>44926</v>
      </c>
      <c r="B29" s="23"/>
      <c r="C29" s="23"/>
    </row>
    <row r="30" spans="1:3" x14ac:dyDescent="0.2">
      <c r="A30" s="13"/>
      <c r="B30" s="24"/>
      <c r="C30" s="23"/>
    </row>
    <row r="31" spans="1:3" x14ac:dyDescent="0.2">
      <c r="A31" s="2" t="s">
        <v>16</v>
      </c>
      <c r="B31" s="23"/>
      <c r="C31" s="23"/>
    </row>
    <row r="32" spans="1:3" x14ac:dyDescent="0.2">
      <c r="A32" s="25"/>
      <c r="B32" s="23"/>
      <c r="C32" s="25"/>
    </row>
    <row r="33" spans="1:3" x14ac:dyDescent="0.2">
      <c r="A33" s="13"/>
      <c r="B33" s="23"/>
      <c r="C33" s="23"/>
    </row>
    <row r="34" spans="1:3" ht="34" x14ac:dyDescent="0.2">
      <c r="A34" s="14" t="s">
        <v>17</v>
      </c>
      <c r="B34" s="26">
        <v>680</v>
      </c>
      <c r="C34" s="16" t="s">
        <v>114</v>
      </c>
    </row>
    <row r="35" spans="1:3" x14ac:dyDescent="0.2">
      <c r="A35" s="14" t="s">
        <v>18</v>
      </c>
      <c r="B35" s="26"/>
      <c r="C35" s="16"/>
    </row>
    <row r="36" spans="1:3" ht="34" x14ac:dyDescent="0.2">
      <c r="A36" s="1" t="s">
        <v>19</v>
      </c>
      <c r="B36" s="26">
        <f>B37</f>
        <v>79</v>
      </c>
      <c r="C36" s="16" t="s">
        <v>115</v>
      </c>
    </row>
    <row r="37" spans="1:3" ht="34" x14ac:dyDescent="0.2">
      <c r="A37" s="1" t="s">
        <v>116</v>
      </c>
      <c r="B37" s="26">
        <v>79</v>
      </c>
      <c r="C37" s="16" t="s">
        <v>114</v>
      </c>
    </row>
    <row r="38" spans="1:3" x14ac:dyDescent="0.2">
      <c r="A38" s="14"/>
      <c r="B38" s="26"/>
      <c r="C38" s="11"/>
    </row>
    <row r="39" spans="1:3" x14ac:dyDescent="0.2">
      <c r="A39" s="1" t="s">
        <v>20</v>
      </c>
      <c r="B39" s="26"/>
      <c r="C39" s="11"/>
    </row>
    <row r="40" spans="1:3" x14ac:dyDescent="0.2">
      <c r="A40" s="14"/>
      <c r="B40" s="26"/>
      <c r="C40" s="11"/>
    </row>
    <row r="41" spans="1:3" x14ac:dyDescent="0.2">
      <c r="A41" s="14" t="s">
        <v>21</v>
      </c>
      <c r="B41" s="26"/>
      <c r="C41" s="16"/>
    </row>
    <row r="42" spans="1:3" x14ac:dyDescent="0.2">
      <c r="A42" s="14" t="s">
        <v>22</v>
      </c>
      <c r="B42" s="26"/>
      <c r="C42" s="11"/>
    </row>
    <row r="43" spans="1:3" x14ac:dyDescent="0.2">
      <c r="A43" s="14"/>
      <c r="B43" s="26"/>
      <c r="C43" s="11"/>
    </row>
    <row r="44" spans="1:3" x14ac:dyDescent="0.2">
      <c r="A44" s="14" t="s">
        <v>23</v>
      </c>
      <c r="B44" s="26"/>
      <c r="C44" s="11"/>
    </row>
    <row r="45" spans="1:3" x14ac:dyDescent="0.2">
      <c r="A45" s="14" t="s">
        <v>24</v>
      </c>
      <c r="B45" s="26"/>
      <c r="C45" s="16"/>
    </row>
    <row r="46" spans="1:3" x14ac:dyDescent="0.2">
      <c r="A46" s="14" t="s">
        <v>25</v>
      </c>
      <c r="B46" s="26"/>
      <c r="C46" s="11"/>
    </row>
    <row r="47" spans="1:3" x14ac:dyDescent="0.2">
      <c r="A47" s="14" t="s">
        <v>26</v>
      </c>
      <c r="B47" s="26"/>
      <c r="C47" s="11"/>
    </row>
    <row r="48" spans="1:3" x14ac:dyDescent="0.2">
      <c r="A48" s="14"/>
      <c r="B48" s="26"/>
      <c r="C48" s="11"/>
    </row>
    <row r="49" spans="1:3" x14ac:dyDescent="0.2">
      <c r="A49" s="14" t="s">
        <v>27</v>
      </c>
      <c r="B49" s="26"/>
      <c r="C49" s="16"/>
    </row>
    <row r="50" spans="1:3" x14ac:dyDescent="0.2">
      <c r="A50" s="14" t="s">
        <v>28</v>
      </c>
      <c r="B50" s="26"/>
      <c r="C50" s="11"/>
    </row>
    <row r="51" spans="1:3" x14ac:dyDescent="0.2">
      <c r="A51" s="14" t="s">
        <v>29</v>
      </c>
      <c r="B51" s="26"/>
      <c r="C51" s="16"/>
    </row>
    <row r="52" spans="1:3" ht="17" x14ac:dyDescent="0.2">
      <c r="A52" s="14" t="s">
        <v>30</v>
      </c>
      <c r="B52" s="26">
        <v>9.6</v>
      </c>
      <c r="C52" s="16" t="s">
        <v>117</v>
      </c>
    </row>
    <row r="53" spans="1:3" x14ac:dyDescent="0.2">
      <c r="A53" s="14"/>
      <c r="B53" s="26"/>
      <c r="C53" s="11"/>
    </row>
    <row r="54" spans="1:3" ht="17" x14ac:dyDescent="0.2">
      <c r="A54" s="14" t="s">
        <v>31</v>
      </c>
      <c r="B54" s="26">
        <v>5.1109999999999998</v>
      </c>
      <c r="C54" s="16" t="s">
        <v>117</v>
      </c>
    </row>
    <row r="55" spans="1:3" x14ac:dyDescent="0.2">
      <c r="A55" s="14"/>
      <c r="B55" s="26"/>
      <c r="C55" s="11"/>
    </row>
    <row r="56" spans="1:3" x14ac:dyDescent="0.2">
      <c r="A56" s="14" t="s">
        <v>32</v>
      </c>
      <c r="B56" s="26">
        <f>SUM(B41:B54)</f>
        <v>14.710999999999999</v>
      </c>
      <c r="C56" s="11"/>
    </row>
    <row r="57" spans="1:3" x14ac:dyDescent="0.2">
      <c r="A57" s="27"/>
      <c r="B57" s="28"/>
      <c r="C57" s="29"/>
    </row>
    <row r="58" spans="1:3" x14ac:dyDescent="0.2">
      <c r="A58" s="30" t="s">
        <v>14</v>
      </c>
      <c r="B58" s="31">
        <f>B36+B56</f>
        <v>93.710999999999999</v>
      </c>
      <c r="C58" s="32"/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33" t="s">
        <v>33</v>
      </c>
      <c r="B61" s="34">
        <f>ROUND((B24/B34),1)</f>
        <v>0.5</v>
      </c>
      <c r="C61" s="10"/>
    </row>
    <row r="62" spans="1:3" x14ac:dyDescent="0.2">
      <c r="A62" s="33" t="s">
        <v>34</v>
      </c>
      <c r="B62" s="34">
        <f>ROUND((B24/B36),1)</f>
        <v>4.5</v>
      </c>
      <c r="C62" s="10"/>
    </row>
    <row r="63" spans="1:3" x14ac:dyDescent="0.2">
      <c r="A63" s="33" t="s">
        <v>35</v>
      </c>
      <c r="B63" s="34">
        <f>ROUND((B24/B58),1)</f>
        <v>3.8</v>
      </c>
      <c r="C63" s="10"/>
    </row>
    <row r="66" spans="1:3" x14ac:dyDescent="0.2">
      <c r="A66" s="7" t="s">
        <v>36</v>
      </c>
      <c r="B66" s="8"/>
      <c r="C66" s="9"/>
    </row>
    <row r="67" spans="1:3" x14ac:dyDescent="0.2">
      <c r="C67" s="10"/>
    </row>
    <row r="68" spans="1:3" x14ac:dyDescent="0.2">
      <c r="A68" s="14" t="s">
        <v>118</v>
      </c>
    </row>
    <row r="69" spans="1:3" x14ac:dyDescent="0.2">
      <c r="A69" s="14" t="s">
        <v>119</v>
      </c>
    </row>
    <row r="70" spans="1:3" x14ac:dyDescent="0.2">
      <c r="A70" t="s">
        <v>120</v>
      </c>
    </row>
    <row r="71" spans="1:3" x14ac:dyDescent="0.2">
      <c r="C71" s="11"/>
    </row>
    <row r="72" spans="1:3" x14ac:dyDescent="0.2">
      <c r="A72" s="35"/>
      <c r="B72" s="35"/>
      <c r="C72" s="9"/>
    </row>
    <row r="73" spans="1:3" x14ac:dyDescent="0.2">
      <c r="C73" s="36"/>
    </row>
    <row r="74" spans="1:3" x14ac:dyDescent="0.2">
      <c r="C74" s="36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5</v>
      </c>
    </row>
    <row r="78" spans="1:3" x14ac:dyDescent="0.2">
      <c r="B78" s="5"/>
    </row>
    <row r="79" spans="1:3" x14ac:dyDescent="0.2">
      <c r="B79" s="37">
        <v>45174</v>
      </c>
    </row>
    <row r="80" spans="1:3" x14ac:dyDescent="0.2">
      <c r="A80" s="2" t="s">
        <v>16</v>
      </c>
      <c r="B80" s="5"/>
    </row>
    <row r="81" spans="1:9" x14ac:dyDescent="0.2">
      <c r="A81" s="38"/>
      <c r="B81" s="5"/>
    </row>
    <row r="83" spans="1:9" ht="17" x14ac:dyDescent="0.2">
      <c r="A83" s="14" t="s">
        <v>57</v>
      </c>
      <c r="B83" s="15">
        <v>141</v>
      </c>
      <c r="C83" s="16" t="s">
        <v>113</v>
      </c>
    </row>
    <row r="84" spans="1:9" x14ac:dyDescent="0.2">
      <c r="A84" s="14" t="s">
        <v>42</v>
      </c>
      <c r="B84" s="15"/>
      <c r="C84" s="16"/>
    </row>
    <row r="85" spans="1:9" x14ac:dyDescent="0.2">
      <c r="A85" t="s">
        <v>43</v>
      </c>
      <c r="B85" s="28"/>
      <c r="C85" s="16"/>
    </row>
    <row r="86" spans="1:9" x14ac:dyDescent="0.2">
      <c r="A86" s="2" t="s">
        <v>112</v>
      </c>
      <c r="B86" s="39">
        <f>SUM(B83:B85)</f>
        <v>141</v>
      </c>
    </row>
    <row r="89" spans="1:9" x14ac:dyDescent="0.2">
      <c r="A89" s="40" t="s">
        <v>44</v>
      </c>
    </row>
    <row r="93" spans="1:9" x14ac:dyDescent="0.2">
      <c r="E93" s="16"/>
      <c r="F93" s="16"/>
      <c r="G93" s="16"/>
      <c r="H93" s="16"/>
      <c r="I93" s="16"/>
    </row>
  </sheetData>
  <sheetProtection algorithmName="SHA-512" hashValue="SfOoQ1h3MGaUFoK+VxeyGvP/LZccnzuwnWXb0/TaQTS2x/h9i86h6aIwrUJ/mHlYWXjxG7w5ZokHUKtsty6WrA==" saltValue="m8CWosx86vIlpjF4AW/kyg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05F84F-C4C9-144A-98FE-23C216F80D6E}">
  <sheetPr>
    <pageSetUpPr fitToPage="1"/>
  </sheetPr>
  <dimension ref="A1:J9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121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45260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46</v>
      </c>
      <c r="B12" s="15">
        <v>53500</v>
      </c>
      <c r="C12" s="15"/>
      <c r="D12" s="16" t="s">
        <v>122</v>
      </c>
    </row>
    <row r="13" spans="1:4" x14ac:dyDescent="0.2">
      <c r="A13" s="14"/>
      <c r="B13" s="15"/>
      <c r="C13" s="15"/>
      <c r="D13" s="16"/>
    </row>
    <row r="14" spans="1:4" x14ac:dyDescent="0.2">
      <c r="A14" s="14"/>
      <c r="B14" s="15"/>
      <c r="C14" s="15"/>
      <c r="D14" s="16"/>
    </row>
    <row r="15" spans="1:4" hidden="1" x14ac:dyDescent="0.2">
      <c r="A15" s="17" t="s">
        <v>10</v>
      </c>
      <c r="B15" s="15"/>
      <c r="C15" s="15"/>
      <c r="D15" s="16"/>
    </row>
    <row r="16" spans="1:4" hidden="1" x14ac:dyDescent="0.2">
      <c r="A16" s="14"/>
      <c r="B16" s="15"/>
      <c r="C16" s="15"/>
      <c r="D16" s="16"/>
    </row>
    <row r="17" spans="1:4" hidden="1" x14ac:dyDescent="0.2">
      <c r="A17" s="14"/>
      <c r="B17" s="15"/>
      <c r="C17" s="15"/>
      <c r="D17" s="16"/>
    </row>
    <row r="18" spans="1:4" hidden="1" x14ac:dyDescent="0.2">
      <c r="A18" s="14"/>
      <c r="B18" s="15"/>
      <c r="C18" s="15"/>
      <c r="D18" s="16"/>
    </row>
    <row r="19" spans="1:4" x14ac:dyDescent="0.2">
      <c r="A19" s="4"/>
      <c r="B19" s="10"/>
      <c r="C19" s="10"/>
    </row>
    <row r="20" spans="1:4" x14ac:dyDescent="0.2">
      <c r="A20" s="18" t="s">
        <v>13</v>
      </c>
      <c r="B20" s="19">
        <f>B12-B92</f>
        <v>53500</v>
      </c>
      <c r="C20" s="19"/>
      <c r="D20" s="20"/>
    </row>
    <row r="21" spans="1:4" x14ac:dyDescent="0.2">
      <c r="A21" s="2"/>
    </row>
    <row r="22" spans="1:4" x14ac:dyDescent="0.2">
      <c r="A22" s="2"/>
    </row>
    <row r="23" spans="1:4" x14ac:dyDescent="0.2">
      <c r="A23" s="7" t="s">
        <v>14</v>
      </c>
      <c r="B23" s="7"/>
      <c r="C23" s="7"/>
      <c r="D23" s="21"/>
    </row>
    <row r="24" spans="1:4" ht="17" thickBot="1" x14ac:dyDescent="0.25">
      <c r="B24" s="3"/>
      <c r="C24" s="3"/>
      <c r="D24" s="22"/>
    </row>
    <row r="25" spans="1:4" x14ac:dyDescent="0.2">
      <c r="A25" s="2" t="s">
        <v>15</v>
      </c>
      <c r="B25" s="43">
        <v>45291</v>
      </c>
      <c r="C25" s="44">
        <v>45016</v>
      </c>
      <c r="D25" s="23"/>
    </row>
    <row r="26" spans="1:4" x14ac:dyDescent="0.2">
      <c r="A26" s="13"/>
      <c r="B26" s="62" t="s">
        <v>123</v>
      </c>
      <c r="C26" s="63" t="s">
        <v>124</v>
      </c>
      <c r="D26" s="23"/>
    </row>
    <row r="27" spans="1:4" x14ac:dyDescent="0.2">
      <c r="A27" s="13"/>
      <c r="B27" s="62"/>
      <c r="C27" s="63"/>
      <c r="D27" s="23"/>
    </row>
    <row r="28" spans="1:4" ht="78" x14ac:dyDescent="0.2">
      <c r="A28" s="64" t="s">
        <v>95</v>
      </c>
      <c r="B28" s="65" t="s">
        <v>125</v>
      </c>
      <c r="C28" s="66" t="s">
        <v>126</v>
      </c>
      <c r="D28" s="23"/>
    </row>
    <row r="29" spans="1:4" x14ac:dyDescent="0.2">
      <c r="A29" s="13"/>
      <c r="B29" s="67"/>
      <c r="C29" s="68"/>
      <c r="D29" s="23"/>
    </row>
    <row r="30" spans="1:4" x14ac:dyDescent="0.2">
      <c r="A30" s="2" t="s">
        <v>16</v>
      </c>
      <c r="B30" s="46"/>
      <c r="C30" s="23"/>
      <c r="D30" s="23"/>
    </row>
    <row r="31" spans="1:4" x14ac:dyDescent="0.2">
      <c r="A31" s="25"/>
      <c r="B31" s="46"/>
      <c r="C31" s="23"/>
      <c r="D31" s="25"/>
    </row>
    <row r="32" spans="1:4" x14ac:dyDescent="0.2">
      <c r="A32" s="13"/>
      <c r="B32" s="46"/>
      <c r="C32" s="23"/>
      <c r="D32" s="23"/>
    </row>
    <row r="33" spans="1:4" ht="17" x14ac:dyDescent="0.2">
      <c r="A33" s="14" t="s">
        <v>17</v>
      </c>
      <c r="B33" s="47">
        <v>43400</v>
      </c>
      <c r="C33" s="26">
        <v>42060</v>
      </c>
      <c r="D33" s="16" t="s">
        <v>127</v>
      </c>
    </row>
    <row r="34" spans="1:4" x14ac:dyDescent="0.2">
      <c r="A34" s="14" t="s">
        <v>18</v>
      </c>
      <c r="B34" s="69"/>
      <c r="C34" s="26"/>
      <c r="D34" s="16"/>
    </row>
    <row r="35" spans="1:4" ht="17" x14ac:dyDescent="0.2">
      <c r="A35" s="1" t="s">
        <v>19</v>
      </c>
      <c r="B35" s="69"/>
      <c r="C35" s="26">
        <v>13249</v>
      </c>
      <c r="D35" s="16" t="s">
        <v>127</v>
      </c>
    </row>
    <row r="36" spans="1:4" x14ac:dyDescent="0.2">
      <c r="A36" s="14"/>
      <c r="B36" s="69"/>
      <c r="C36" s="26"/>
      <c r="D36" s="11"/>
    </row>
    <row r="37" spans="1:4" x14ac:dyDescent="0.2">
      <c r="A37" s="1" t="s">
        <v>20</v>
      </c>
      <c r="B37" s="69"/>
      <c r="C37" s="26"/>
      <c r="D37" s="11"/>
    </row>
    <row r="38" spans="1:4" x14ac:dyDescent="0.2">
      <c r="A38" s="14"/>
      <c r="B38" s="69"/>
      <c r="C38" s="26"/>
      <c r="D38" s="11"/>
    </row>
    <row r="39" spans="1:4" ht="17" x14ac:dyDescent="0.2">
      <c r="A39" s="14" t="s">
        <v>21</v>
      </c>
      <c r="B39" s="69"/>
      <c r="C39" s="26">
        <v>-280</v>
      </c>
      <c r="D39" s="16" t="s">
        <v>127</v>
      </c>
    </row>
    <row r="40" spans="1:4" x14ac:dyDescent="0.2">
      <c r="A40" s="14" t="s">
        <v>22</v>
      </c>
      <c r="B40" s="69"/>
      <c r="C40" s="26"/>
      <c r="D40" s="11"/>
    </row>
    <row r="41" spans="1:4" x14ac:dyDescent="0.2">
      <c r="A41" s="14"/>
      <c r="B41" s="69"/>
      <c r="C41" s="26"/>
      <c r="D41" s="11"/>
    </row>
    <row r="42" spans="1:4" x14ac:dyDescent="0.2">
      <c r="A42" s="14" t="s">
        <v>23</v>
      </c>
      <c r="B42" s="69"/>
      <c r="C42" s="26"/>
      <c r="D42" s="11"/>
    </row>
    <row r="43" spans="1:4" x14ac:dyDescent="0.2">
      <c r="A43" s="14" t="s">
        <v>24</v>
      </c>
      <c r="B43" s="69"/>
      <c r="C43" s="26"/>
      <c r="D43" s="16"/>
    </row>
    <row r="44" spans="1:4" x14ac:dyDescent="0.2">
      <c r="A44" s="14" t="s">
        <v>25</v>
      </c>
      <c r="B44" s="69"/>
      <c r="C44" s="26"/>
      <c r="D44" s="11"/>
    </row>
    <row r="45" spans="1:4" x14ac:dyDescent="0.2">
      <c r="A45" s="14" t="s">
        <v>26</v>
      </c>
      <c r="B45" s="69"/>
      <c r="C45" s="26"/>
      <c r="D45" s="11"/>
    </row>
    <row r="46" spans="1:4" x14ac:dyDescent="0.2">
      <c r="A46" s="14"/>
      <c r="B46" s="69"/>
      <c r="C46" s="26"/>
      <c r="D46" s="11"/>
    </row>
    <row r="47" spans="1:4" x14ac:dyDescent="0.2">
      <c r="A47" s="14" t="s">
        <v>27</v>
      </c>
      <c r="B47" s="69"/>
      <c r="C47" s="26"/>
      <c r="D47" s="16"/>
    </row>
    <row r="48" spans="1:4" x14ac:dyDescent="0.2">
      <c r="A48" s="14" t="s">
        <v>28</v>
      </c>
      <c r="B48" s="69"/>
      <c r="C48" s="26"/>
      <c r="D48" s="11"/>
    </row>
    <row r="49" spans="1:4" ht="17" x14ac:dyDescent="0.2">
      <c r="A49" s="14" t="s">
        <v>128</v>
      </c>
      <c r="B49" s="69"/>
      <c r="C49" s="26">
        <v>-8</v>
      </c>
      <c r="D49" s="16" t="s">
        <v>127</v>
      </c>
    </row>
    <row r="50" spans="1:4" ht="17" x14ac:dyDescent="0.2">
      <c r="A50" s="14" t="s">
        <v>129</v>
      </c>
      <c r="B50" s="69"/>
      <c r="C50" s="26">
        <v>-1237</v>
      </c>
      <c r="D50" s="16" t="s">
        <v>127</v>
      </c>
    </row>
    <row r="51" spans="1:4" x14ac:dyDescent="0.2">
      <c r="A51" s="14"/>
      <c r="B51" s="69"/>
      <c r="C51" s="26"/>
      <c r="D51" s="11"/>
    </row>
    <row r="52" spans="1:4" ht="17" x14ac:dyDescent="0.2">
      <c r="A52" s="14" t="s">
        <v>31</v>
      </c>
      <c r="B52" s="69"/>
      <c r="C52" s="26">
        <f>3866+34</f>
        <v>3900</v>
      </c>
      <c r="D52" s="16" t="s">
        <v>127</v>
      </c>
    </row>
    <row r="53" spans="1:4" x14ac:dyDescent="0.2">
      <c r="A53" s="14"/>
      <c r="B53" s="69"/>
      <c r="C53" s="26"/>
      <c r="D53" s="11"/>
    </row>
    <row r="54" spans="1:4" x14ac:dyDescent="0.2">
      <c r="A54" s="14" t="s">
        <v>32</v>
      </c>
      <c r="B54" s="69"/>
      <c r="C54" s="26">
        <f>SUM(C39:C52)</f>
        <v>2375</v>
      </c>
      <c r="D54" s="11"/>
    </row>
    <row r="55" spans="1:4" x14ac:dyDescent="0.2">
      <c r="A55" s="27"/>
      <c r="B55" s="49"/>
      <c r="C55" s="28"/>
      <c r="D55" s="29"/>
    </row>
    <row r="56" spans="1:4" x14ac:dyDescent="0.2">
      <c r="A56" s="30" t="s">
        <v>14</v>
      </c>
      <c r="B56" s="50">
        <v>13700</v>
      </c>
      <c r="C56" s="31">
        <f>C35+C54</f>
        <v>15624</v>
      </c>
      <c r="D56" s="32"/>
    </row>
    <row r="57" spans="1:4" x14ac:dyDescent="0.2">
      <c r="B57" s="51"/>
      <c r="C57" s="10"/>
      <c r="D57" s="11"/>
    </row>
    <row r="58" spans="1:4" x14ac:dyDescent="0.2">
      <c r="B58" s="52"/>
      <c r="C58" s="3"/>
      <c r="D58" s="10"/>
    </row>
    <row r="59" spans="1:4" x14ac:dyDescent="0.2">
      <c r="A59" s="33" t="s">
        <v>33</v>
      </c>
      <c r="B59" s="53">
        <f>ROUND((B20/B33),1)</f>
        <v>1.2</v>
      </c>
      <c r="C59" s="54">
        <f>ROUND((B20/C33),1)</f>
        <v>1.3</v>
      </c>
      <c r="D59" s="10"/>
    </row>
    <row r="60" spans="1:4" x14ac:dyDescent="0.2">
      <c r="A60" s="33" t="s">
        <v>34</v>
      </c>
      <c r="B60" s="55" t="s">
        <v>71</v>
      </c>
      <c r="C60" s="54">
        <f>ROUND((B20/C35),1)</f>
        <v>4</v>
      </c>
      <c r="D60" s="10"/>
    </row>
    <row r="61" spans="1:4" x14ac:dyDescent="0.2">
      <c r="A61" s="33" t="s">
        <v>35</v>
      </c>
      <c r="B61" s="53">
        <f>ROUND((B20/B56),1)</f>
        <v>3.9</v>
      </c>
      <c r="C61" s="54">
        <f>ROUND((B20/C56),1)</f>
        <v>3.4</v>
      </c>
      <c r="D61" s="10"/>
    </row>
    <row r="62" spans="1:4" ht="17" thickBot="1" x14ac:dyDescent="0.25">
      <c r="B62" s="56"/>
    </row>
    <row r="64" spans="1:4" x14ac:dyDescent="0.2">
      <c r="A64" s="7" t="s">
        <v>36</v>
      </c>
      <c r="B64" s="8"/>
      <c r="C64" s="8"/>
      <c r="D64" s="9"/>
    </row>
    <row r="65" spans="1:4" x14ac:dyDescent="0.2">
      <c r="D65" s="10"/>
    </row>
    <row r="66" spans="1:4" x14ac:dyDescent="0.2">
      <c r="A66" s="14" t="s">
        <v>126</v>
      </c>
    </row>
    <row r="67" spans="1:4" x14ac:dyDescent="0.2">
      <c r="A67" t="s">
        <v>125</v>
      </c>
    </row>
    <row r="68" spans="1:4" x14ac:dyDescent="0.2">
      <c r="A68" s="14" t="s">
        <v>142</v>
      </c>
    </row>
    <row r="69" spans="1:4" x14ac:dyDescent="0.2">
      <c r="D69" s="11"/>
    </row>
    <row r="70" spans="1:4" x14ac:dyDescent="0.2">
      <c r="A70" s="35"/>
      <c r="B70" s="35"/>
      <c r="C70" s="35"/>
      <c r="D70" s="9"/>
    </row>
    <row r="71" spans="1:4" x14ac:dyDescent="0.2">
      <c r="D71" s="36"/>
    </row>
    <row r="72" spans="1:4" x14ac:dyDescent="0.2">
      <c r="D72" s="36"/>
    </row>
    <row r="73" spans="1:4" hidden="1" x14ac:dyDescent="0.2">
      <c r="B73" s="3" t="s">
        <v>3</v>
      </c>
      <c r="C73" s="3"/>
    </row>
    <row r="74" spans="1:4" hidden="1" x14ac:dyDescent="0.2">
      <c r="B74" s="3"/>
      <c r="C74" s="3"/>
    </row>
    <row r="75" spans="1:4" hidden="1" x14ac:dyDescent="0.2">
      <c r="B75" s="5" t="s">
        <v>5</v>
      </c>
      <c r="C75" s="5"/>
    </row>
    <row r="76" spans="1:4" hidden="1" x14ac:dyDescent="0.2">
      <c r="B76" s="5"/>
      <c r="C76" s="5"/>
    </row>
    <row r="77" spans="1:4" hidden="1" x14ac:dyDescent="0.2">
      <c r="B77" s="37" t="s">
        <v>97</v>
      </c>
      <c r="C77" s="37"/>
    </row>
    <row r="78" spans="1:4" hidden="1" x14ac:dyDescent="0.2">
      <c r="A78" s="2" t="s">
        <v>16</v>
      </c>
      <c r="B78" s="5"/>
      <c r="C78" s="5"/>
    </row>
    <row r="79" spans="1:4" hidden="1" x14ac:dyDescent="0.2">
      <c r="A79" s="38"/>
      <c r="B79" s="5"/>
      <c r="C79" s="5"/>
    </row>
    <row r="80" spans="1:4" hidden="1" x14ac:dyDescent="0.2"/>
    <row r="81" spans="1:10" ht="17" hidden="1" x14ac:dyDescent="0.2">
      <c r="A81" s="14" t="s">
        <v>57</v>
      </c>
      <c r="B81" s="15">
        <v>0</v>
      </c>
      <c r="C81" s="15"/>
      <c r="D81" s="16" t="s">
        <v>95</v>
      </c>
    </row>
    <row r="82" spans="1:10" hidden="1" x14ac:dyDescent="0.2">
      <c r="A82" s="14" t="s">
        <v>42</v>
      </c>
      <c r="B82" s="15"/>
      <c r="C82" s="15"/>
      <c r="D82" s="16"/>
    </row>
    <row r="83" spans="1:10" hidden="1" x14ac:dyDescent="0.2">
      <c r="A83" t="s">
        <v>43</v>
      </c>
      <c r="B83" s="28"/>
      <c r="C83" s="60"/>
      <c r="D83" s="16"/>
    </row>
    <row r="84" spans="1:10" hidden="1" x14ac:dyDescent="0.2">
      <c r="A84" s="2" t="s">
        <v>62</v>
      </c>
      <c r="B84" s="39">
        <f>SUM(B81:B83)</f>
        <v>0</v>
      </c>
      <c r="C84" s="39"/>
    </row>
    <row r="87" spans="1:10" x14ac:dyDescent="0.2">
      <c r="A87" s="40" t="s">
        <v>44</v>
      </c>
    </row>
    <row r="91" spans="1:10" x14ac:dyDescent="0.2">
      <c r="F91" s="16"/>
      <c r="G91" s="16"/>
      <c r="H91" s="16"/>
      <c r="I91" s="16"/>
      <c r="J91" s="16"/>
    </row>
    <row r="94" spans="1:10" x14ac:dyDescent="0.2">
      <c r="B94" s="70"/>
      <c r="C94" s="70"/>
    </row>
    <row r="95" spans="1:10" x14ac:dyDescent="0.2">
      <c r="B95" s="70"/>
      <c r="C95" s="70"/>
    </row>
  </sheetData>
  <sheetProtection algorithmName="SHA-512" hashValue="IRTSNBBN83w4ppbitEfenzew+nP9aAJFV0MNWVTsCe7mF7YTfzJ4/5RUOvlQehBorYSrKwSvtpmT8CEOFdwjuw==" saltValue="4fsOp4xzHImsin45XHxtow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6BEA8-95D9-F240-9341-0F848DCB9E6C}">
  <sheetPr>
    <pageSetUpPr fitToPage="1"/>
  </sheetPr>
  <dimension ref="A1:J105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130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131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45278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132</v>
      </c>
      <c r="B11" s="10"/>
      <c r="C11" s="10"/>
      <c r="D11" s="11"/>
    </row>
    <row r="12" spans="1:4" x14ac:dyDescent="0.2">
      <c r="A12" s="25">
        <v>7.6550000000000007E-2</v>
      </c>
      <c r="B12" s="10"/>
      <c r="C12" s="10"/>
      <c r="D12" s="11" t="s">
        <v>133</v>
      </c>
    </row>
    <row r="13" spans="1:4" x14ac:dyDescent="0.2">
      <c r="A13" s="25"/>
      <c r="B13" s="10"/>
      <c r="C13" s="10"/>
      <c r="D13" s="11"/>
    </row>
    <row r="14" spans="1:4" x14ac:dyDescent="0.2">
      <c r="A14" s="2"/>
      <c r="B14" s="10"/>
      <c r="C14" s="10"/>
      <c r="D14" s="11"/>
    </row>
    <row r="15" spans="1:4" ht="17" x14ac:dyDescent="0.2">
      <c r="A15" s="14" t="s">
        <v>46</v>
      </c>
      <c r="B15" s="15">
        <f>C15*A12</f>
        <v>43097.65</v>
      </c>
      <c r="C15" s="15">
        <f>685000-122000</f>
        <v>563000</v>
      </c>
      <c r="D15" s="16" t="s">
        <v>134</v>
      </c>
    </row>
    <row r="16" spans="1:4" x14ac:dyDescent="0.2">
      <c r="A16" s="14"/>
      <c r="B16" s="15"/>
      <c r="C16" s="15"/>
      <c r="D16" s="16"/>
    </row>
    <row r="17" spans="1:4" ht="17" x14ac:dyDescent="0.2">
      <c r="A17" s="14" t="s">
        <v>100</v>
      </c>
      <c r="B17" s="57">
        <f>C17*A12</f>
        <v>9339.1</v>
      </c>
      <c r="C17" s="57">
        <v>122000</v>
      </c>
      <c r="D17" s="16" t="s">
        <v>134</v>
      </c>
    </row>
    <row r="18" spans="1:4" x14ac:dyDescent="0.2">
      <c r="A18" s="14"/>
      <c r="B18" s="57"/>
      <c r="C18" s="57"/>
      <c r="D18" s="16"/>
    </row>
    <row r="19" spans="1:4" ht="17" x14ac:dyDescent="0.2">
      <c r="A19" s="14" t="s">
        <v>135</v>
      </c>
      <c r="B19" s="41">
        <f>C19*A12</f>
        <v>3827.5000000000005</v>
      </c>
      <c r="C19" s="41">
        <v>50000</v>
      </c>
      <c r="D19" s="16" t="s">
        <v>134</v>
      </c>
    </row>
    <row r="20" spans="1:4" x14ac:dyDescent="0.2">
      <c r="A20" s="14"/>
      <c r="B20" s="15"/>
      <c r="C20" s="15"/>
      <c r="D20" s="16"/>
    </row>
    <row r="21" spans="1:4" x14ac:dyDescent="0.2">
      <c r="A21" s="1" t="s">
        <v>50</v>
      </c>
      <c r="B21" s="15">
        <f>SUM(B15:B19)</f>
        <v>56264.25</v>
      </c>
      <c r="C21" s="15">
        <f>SUM(C15:C19)</f>
        <v>735000</v>
      </c>
      <c r="D21" s="16"/>
    </row>
    <row r="22" spans="1:4" x14ac:dyDescent="0.2">
      <c r="A22" s="14"/>
      <c r="B22" s="15"/>
      <c r="C22" s="15"/>
      <c r="D22" s="16"/>
    </row>
    <row r="23" spans="1:4" x14ac:dyDescent="0.2">
      <c r="A23" s="1" t="s">
        <v>136</v>
      </c>
      <c r="B23" s="15"/>
      <c r="C23" s="15"/>
      <c r="D23" s="16"/>
    </row>
    <row r="24" spans="1:4" ht="17" x14ac:dyDescent="0.2">
      <c r="A24" s="71">
        <v>0.8</v>
      </c>
      <c r="B24" s="15"/>
      <c r="C24" s="15"/>
      <c r="D24" s="16" t="s">
        <v>134</v>
      </c>
    </row>
    <row r="25" spans="1:4" x14ac:dyDescent="0.2">
      <c r="A25" s="14"/>
      <c r="B25" s="15"/>
      <c r="C25" s="15"/>
      <c r="D25" s="16"/>
    </row>
    <row r="26" spans="1:4" x14ac:dyDescent="0.2">
      <c r="A26" s="1"/>
      <c r="B26" s="15"/>
      <c r="C26" s="15"/>
      <c r="D26" s="16"/>
    </row>
    <row r="27" spans="1:4" x14ac:dyDescent="0.2">
      <c r="A27" s="17" t="s">
        <v>10</v>
      </c>
      <c r="B27" s="15"/>
      <c r="C27" s="15"/>
      <c r="D27" s="16"/>
    </row>
    <row r="28" spans="1:4" x14ac:dyDescent="0.2">
      <c r="A28" s="14"/>
      <c r="B28" s="15"/>
      <c r="C28" s="15"/>
      <c r="D28" s="16"/>
    </row>
    <row r="29" spans="1:4" ht="17" x14ac:dyDescent="0.2">
      <c r="A29" s="14" t="s">
        <v>112</v>
      </c>
      <c r="B29" s="15">
        <f>-B94</f>
        <v>-11329.400000000001</v>
      </c>
      <c r="C29" s="15">
        <f>-C94</f>
        <v>-148000</v>
      </c>
      <c r="D29" s="16" t="s">
        <v>134</v>
      </c>
    </row>
    <row r="30" spans="1:4" x14ac:dyDescent="0.2">
      <c r="A30" s="14"/>
      <c r="B30" s="15"/>
      <c r="C30" s="15"/>
      <c r="D30" s="16"/>
    </row>
    <row r="31" spans="1:4" x14ac:dyDescent="0.2">
      <c r="A31" s="4"/>
      <c r="B31" s="10"/>
      <c r="C31" s="10"/>
    </row>
    <row r="32" spans="1:4" x14ac:dyDescent="0.2">
      <c r="A32" s="18" t="s">
        <v>13</v>
      </c>
      <c r="B32" s="19">
        <f>B21-B94</f>
        <v>44934.85</v>
      </c>
      <c r="C32" s="19">
        <f>C21-C94</f>
        <v>587000</v>
      </c>
      <c r="D32" s="20"/>
    </row>
    <row r="33" spans="1:4" x14ac:dyDescent="0.2">
      <c r="A33" s="2"/>
    </row>
    <row r="34" spans="1:4" x14ac:dyDescent="0.2">
      <c r="A34" s="2"/>
    </row>
    <row r="35" spans="1:4" x14ac:dyDescent="0.2">
      <c r="A35" s="7" t="s">
        <v>14</v>
      </c>
      <c r="B35" s="7"/>
      <c r="C35" s="7"/>
      <c r="D35" s="21"/>
    </row>
    <row r="36" spans="1:4" x14ac:dyDescent="0.2">
      <c r="A36" s="2" t="s">
        <v>15</v>
      </c>
      <c r="B36" s="3"/>
      <c r="C36" s="3"/>
      <c r="D36" s="22"/>
    </row>
    <row r="37" spans="1:4" x14ac:dyDescent="0.2">
      <c r="A37" s="12">
        <v>45016</v>
      </c>
      <c r="B37" s="23"/>
      <c r="C37" s="23"/>
      <c r="D37" s="23"/>
    </row>
    <row r="38" spans="1:4" x14ac:dyDescent="0.2">
      <c r="A38" s="13"/>
      <c r="B38" s="24"/>
      <c r="C38" s="24"/>
      <c r="D38" s="23"/>
    </row>
    <row r="39" spans="1:4" x14ac:dyDescent="0.2">
      <c r="A39" s="2" t="s">
        <v>16</v>
      </c>
      <c r="B39" s="23"/>
      <c r="C39" s="23"/>
      <c r="D39" s="23"/>
    </row>
    <row r="40" spans="1:4" x14ac:dyDescent="0.2">
      <c r="A40" s="25"/>
      <c r="B40" s="23"/>
      <c r="C40" s="23"/>
      <c r="D40" s="25"/>
    </row>
    <row r="41" spans="1:4" x14ac:dyDescent="0.2">
      <c r="A41" s="13"/>
      <c r="B41" s="23"/>
      <c r="C41" s="23"/>
      <c r="D41" s="23"/>
    </row>
    <row r="42" spans="1:4" ht="17" x14ac:dyDescent="0.2">
      <c r="A42" s="14" t="s">
        <v>17</v>
      </c>
      <c r="B42" s="26">
        <v>13617.142</v>
      </c>
      <c r="C42" s="26"/>
      <c r="D42" s="16" t="s">
        <v>137</v>
      </c>
    </row>
    <row r="43" spans="1:4" x14ac:dyDescent="0.2">
      <c r="A43" s="14" t="s">
        <v>18</v>
      </c>
      <c r="B43" s="26"/>
      <c r="C43" s="26"/>
      <c r="D43" s="16"/>
    </row>
    <row r="44" spans="1:4" ht="17" x14ac:dyDescent="0.2">
      <c r="A44" s="1" t="s">
        <v>19</v>
      </c>
      <c r="B44" s="26">
        <v>2345.511</v>
      </c>
      <c r="C44" s="26"/>
      <c r="D44" s="16" t="s">
        <v>137</v>
      </c>
    </row>
    <row r="45" spans="1:4" x14ac:dyDescent="0.2">
      <c r="A45" s="14"/>
      <c r="B45" s="26"/>
      <c r="C45" s="26"/>
      <c r="D45" s="11"/>
    </row>
    <row r="46" spans="1:4" x14ac:dyDescent="0.2">
      <c r="A46" s="1" t="s">
        <v>20</v>
      </c>
      <c r="B46" s="26"/>
      <c r="C46" s="26"/>
      <c r="D46" s="11"/>
    </row>
    <row r="47" spans="1:4" x14ac:dyDescent="0.2">
      <c r="A47" s="14"/>
      <c r="B47" s="26"/>
      <c r="C47" s="26"/>
      <c r="D47" s="11"/>
    </row>
    <row r="48" spans="1:4" x14ac:dyDescent="0.2">
      <c r="A48" s="14" t="s">
        <v>21</v>
      </c>
      <c r="B48" s="26"/>
      <c r="C48" s="26"/>
      <c r="D48" s="16"/>
    </row>
    <row r="49" spans="1:4" x14ac:dyDescent="0.2">
      <c r="A49" s="14" t="s">
        <v>22</v>
      </c>
      <c r="B49" s="26"/>
      <c r="C49" s="26"/>
      <c r="D49" s="11"/>
    </row>
    <row r="50" spans="1:4" x14ac:dyDescent="0.2">
      <c r="A50" s="14"/>
      <c r="B50" s="26"/>
      <c r="C50" s="26"/>
      <c r="D50" s="11"/>
    </row>
    <row r="51" spans="1:4" x14ac:dyDescent="0.2">
      <c r="A51" s="14" t="s">
        <v>23</v>
      </c>
      <c r="B51" s="26"/>
      <c r="C51" s="26"/>
      <c r="D51" s="11"/>
    </row>
    <row r="52" spans="1:4" x14ac:dyDescent="0.2">
      <c r="A52" s="14" t="s">
        <v>24</v>
      </c>
      <c r="B52" s="26"/>
      <c r="C52" s="26"/>
      <c r="D52" s="16"/>
    </row>
    <row r="53" spans="1:4" x14ac:dyDescent="0.2">
      <c r="A53" s="14" t="s">
        <v>25</v>
      </c>
      <c r="B53" s="26"/>
      <c r="C53" s="26"/>
      <c r="D53" s="11"/>
    </row>
    <row r="54" spans="1:4" x14ac:dyDescent="0.2">
      <c r="A54" s="14" t="s">
        <v>26</v>
      </c>
      <c r="B54" s="26"/>
      <c r="C54" s="26"/>
      <c r="D54" s="11"/>
    </row>
    <row r="55" spans="1:4" x14ac:dyDescent="0.2">
      <c r="A55" s="14"/>
      <c r="B55" s="26"/>
      <c r="C55" s="26"/>
      <c r="D55" s="11"/>
    </row>
    <row r="56" spans="1:4" x14ac:dyDescent="0.2">
      <c r="A56" s="14" t="s">
        <v>27</v>
      </c>
      <c r="B56" s="26"/>
      <c r="C56" s="26"/>
      <c r="D56" s="16"/>
    </row>
    <row r="57" spans="1:4" x14ac:dyDescent="0.2">
      <c r="A57" s="14" t="s">
        <v>28</v>
      </c>
      <c r="B57" s="26"/>
      <c r="C57" s="26"/>
      <c r="D57" s="11"/>
    </row>
    <row r="58" spans="1:4" x14ac:dyDescent="0.2">
      <c r="A58" s="14" t="s">
        <v>29</v>
      </c>
      <c r="B58" s="26"/>
      <c r="C58" s="26"/>
      <c r="D58" s="16"/>
    </row>
    <row r="59" spans="1:4" x14ac:dyDescent="0.2">
      <c r="A59" s="14" t="s">
        <v>30</v>
      </c>
      <c r="B59" s="26"/>
      <c r="C59" s="26"/>
      <c r="D59" s="16"/>
    </row>
    <row r="60" spans="1:4" x14ac:dyDescent="0.2">
      <c r="A60" s="14"/>
      <c r="B60" s="26"/>
      <c r="C60" s="26"/>
      <c r="D60" s="11"/>
    </row>
    <row r="61" spans="1:4" ht="17" x14ac:dyDescent="0.2">
      <c r="A61" s="14" t="s">
        <v>31</v>
      </c>
      <c r="B61" s="26">
        <v>83.334000000000003</v>
      </c>
      <c r="C61" s="26"/>
      <c r="D61" s="16" t="s">
        <v>137</v>
      </c>
    </row>
    <row r="62" spans="1:4" x14ac:dyDescent="0.2">
      <c r="A62" s="14"/>
      <c r="B62" s="26"/>
      <c r="C62" s="26"/>
      <c r="D62" s="11"/>
    </row>
    <row r="63" spans="1:4" x14ac:dyDescent="0.2">
      <c r="A63" s="14" t="s">
        <v>32</v>
      </c>
      <c r="B63" s="26">
        <f>SUM(B48:B61)</f>
        <v>83.334000000000003</v>
      </c>
      <c r="C63" s="26"/>
      <c r="D63" s="11"/>
    </row>
    <row r="64" spans="1:4" x14ac:dyDescent="0.2">
      <c r="A64" s="27"/>
      <c r="B64" s="28"/>
      <c r="C64" s="28"/>
      <c r="D64" s="29"/>
    </row>
    <row r="65" spans="1:4" x14ac:dyDescent="0.2">
      <c r="A65" s="30" t="s">
        <v>14</v>
      </c>
      <c r="B65" s="31">
        <f>B44+B63</f>
        <v>2428.8449999999998</v>
      </c>
      <c r="C65" s="31"/>
      <c r="D65" s="32"/>
    </row>
    <row r="66" spans="1:4" x14ac:dyDescent="0.2">
      <c r="B66" s="10"/>
      <c r="C66" s="10"/>
      <c r="D66" s="11"/>
    </row>
    <row r="67" spans="1:4" x14ac:dyDescent="0.2">
      <c r="B67" s="3"/>
      <c r="C67" s="3"/>
      <c r="D67" s="10"/>
    </row>
    <row r="68" spans="1:4" x14ac:dyDescent="0.2">
      <c r="A68" s="33" t="s">
        <v>33</v>
      </c>
      <c r="B68" s="34">
        <f>ROUND((B32/B42),1)</f>
        <v>3.3</v>
      </c>
      <c r="C68" s="59"/>
      <c r="D68" s="10"/>
    </row>
    <row r="69" spans="1:4" x14ac:dyDescent="0.2">
      <c r="A69" s="33" t="s">
        <v>34</v>
      </c>
      <c r="B69" s="34">
        <f>ROUND((B32/B44),1)</f>
        <v>19.2</v>
      </c>
      <c r="C69" s="59"/>
      <c r="D69" s="10"/>
    </row>
    <row r="70" spans="1:4" x14ac:dyDescent="0.2">
      <c r="A70" s="33" t="s">
        <v>35</v>
      </c>
      <c r="B70" s="34">
        <f>ROUND((B32/B65),1)</f>
        <v>18.5</v>
      </c>
      <c r="C70" s="59"/>
      <c r="D70" s="10"/>
    </row>
    <row r="73" spans="1:4" x14ac:dyDescent="0.2">
      <c r="A73" s="7" t="s">
        <v>36</v>
      </c>
      <c r="B73" s="8"/>
      <c r="C73" s="8"/>
      <c r="D73" s="9"/>
    </row>
    <row r="74" spans="1:4" x14ac:dyDescent="0.2">
      <c r="D74" s="10"/>
    </row>
    <row r="75" spans="1:4" x14ac:dyDescent="0.2">
      <c r="A75" s="14" t="s">
        <v>138</v>
      </c>
    </row>
    <row r="76" spans="1:4" x14ac:dyDescent="0.2">
      <c r="A76" s="14" t="s">
        <v>139</v>
      </c>
    </row>
    <row r="77" spans="1:4" x14ac:dyDescent="0.2">
      <c r="A77" s="14" t="s">
        <v>140</v>
      </c>
    </row>
    <row r="78" spans="1:4" x14ac:dyDescent="0.2">
      <c r="A78" t="s">
        <v>141</v>
      </c>
    </row>
    <row r="79" spans="1:4" x14ac:dyDescent="0.2">
      <c r="D79" s="11"/>
    </row>
    <row r="80" spans="1:4" x14ac:dyDescent="0.2">
      <c r="A80" s="35"/>
      <c r="B80" s="35"/>
      <c r="C80" s="35"/>
      <c r="D80" s="9"/>
    </row>
    <row r="81" spans="1:4" x14ac:dyDescent="0.2">
      <c r="D81" s="36"/>
    </row>
    <row r="82" spans="1:4" x14ac:dyDescent="0.2">
      <c r="D82" s="36"/>
    </row>
    <row r="83" spans="1:4" x14ac:dyDescent="0.2">
      <c r="B83" s="3" t="s">
        <v>3</v>
      </c>
      <c r="C83" s="3" t="s">
        <v>131</v>
      </c>
    </row>
    <row r="84" spans="1:4" x14ac:dyDescent="0.2">
      <c r="B84" s="3"/>
      <c r="C84" s="3"/>
    </row>
    <row r="85" spans="1:4" x14ac:dyDescent="0.2">
      <c r="B85" s="5" t="s">
        <v>5</v>
      </c>
      <c r="C85" s="5" t="s">
        <v>5</v>
      </c>
    </row>
    <row r="86" spans="1:4" x14ac:dyDescent="0.2">
      <c r="B86" s="5"/>
      <c r="C86" s="5"/>
    </row>
    <row r="87" spans="1:4" x14ac:dyDescent="0.2">
      <c r="B87" s="37">
        <v>45278</v>
      </c>
      <c r="C87" s="37">
        <v>45278</v>
      </c>
    </row>
    <row r="88" spans="1:4" x14ac:dyDescent="0.2">
      <c r="A88" s="2" t="s">
        <v>132</v>
      </c>
      <c r="B88" s="5"/>
      <c r="C88" s="5"/>
    </row>
    <row r="89" spans="1:4" x14ac:dyDescent="0.2">
      <c r="A89" s="38">
        <f>A12</f>
        <v>7.6550000000000007E-2</v>
      </c>
      <c r="B89" s="5"/>
      <c r="C89" s="5"/>
      <c r="D89" s="11" t="s">
        <v>133</v>
      </c>
    </row>
    <row r="91" spans="1:4" ht="17" x14ac:dyDescent="0.2">
      <c r="A91" s="14" t="s">
        <v>57</v>
      </c>
      <c r="B91" s="15">
        <f>C91*A89</f>
        <v>11329.400000000001</v>
      </c>
      <c r="C91" s="15">
        <v>148000</v>
      </c>
      <c r="D91" s="16" t="s">
        <v>134</v>
      </c>
    </row>
    <row r="92" spans="1:4" x14ac:dyDescent="0.2">
      <c r="A92" s="14" t="s">
        <v>42</v>
      </c>
      <c r="B92" s="15"/>
      <c r="C92" s="15"/>
      <c r="D92" s="16"/>
    </row>
    <row r="93" spans="1:4" x14ac:dyDescent="0.2">
      <c r="A93" t="s">
        <v>43</v>
      </c>
      <c r="B93" s="28"/>
      <c r="C93" s="28"/>
      <c r="D93" s="16"/>
    </row>
    <row r="94" spans="1:4" x14ac:dyDescent="0.2">
      <c r="A94" s="2" t="s">
        <v>112</v>
      </c>
      <c r="B94" s="39">
        <f>SUM(B91:B93)</f>
        <v>11329.400000000001</v>
      </c>
      <c r="C94" s="39">
        <f>SUM(C91:C93)</f>
        <v>148000</v>
      </c>
    </row>
    <row r="97" spans="1:10" x14ac:dyDescent="0.2">
      <c r="A97" s="40" t="s">
        <v>44</v>
      </c>
    </row>
    <row r="101" spans="1:10" x14ac:dyDescent="0.2">
      <c r="F101" s="16"/>
      <c r="G101" s="16"/>
      <c r="H101" s="16"/>
      <c r="I101" s="16"/>
      <c r="J101" s="16"/>
    </row>
    <row r="104" spans="1:10" x14ac:dyDescent="0.2">
      <c r="B104" s="70"/>
      <c r="C104" s="70"/>
    </row>
    <row r="105" spans="1:10" x14ac:dyDescent="0.2">
      <c r="B105" s="70"/>
      <c r="C105" s="70"/>
    </row>
  </sheetData>
  <sheetProtection algorithmName="SHA-512" hashValue="SQtd3r7tEXjY6EoiYvdZAlqA8qNhTQpw0jMcZnbfxiBft21vHFBkoE01Oh3eyNYkDhRlqxt6Vf3QUqiwPGWenA==" saltValue="0+kqo6fDhV3y3pH4VBBzJg==" spinCount="100000" sheet="1" objects="1" scenarios="1"/>
  <pageMargins left="0.7" right="0.7" top="0.75" bottom="0.75" header="0.3" footer="0.3"/>
  <pageSetup paperSize="9" scale="5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Westcode (U.K.) 280223</vt:lpstr>
      <vt:lpstr>Hawco 310323</vt:lpstr>
      <vt:lpstr>Hydraulic Authority I 210423</vt:lpstr>
      <vt:lpstr>Turner Inter Topco 240723</vt:lpstr>
      <vt:lpstr>Slack &amp; Parr 070823</vt:lpstr>
      <vt:lpstr>Cypress Topco 180823</vt:lpstr>
      <vt:lpstr>Tomtech (UK) 050923</vt:lpstr>
      <vt:lpstr>Rathmay 301123</vt:lpstr>
      <vt:lpstr>Orbital Fabrications 181223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2024-05-10T14:52:10Z</dcterms:created>
  <dcterms:modified xsi:type="dcterms:W3CDTF">2024-05-14T09:21:20Z</dcterms:modified>
</cp:coreProperties>
</file>