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6E7DF418-D61A-E948-BFEB-59C55E51B6AA}" xr6:coauthVersionLast="47" xr6:coauthVersionMax="47" xr10:uidLastSave="{00000000-0000-0000-0000-000000000000}"/>
  <workbookProtection workbookAlgorithmName="SHA-512" workbookHashValue="Dzscj30rJgmyDT8gHdNYseIZtufSXjbPSjgVEzASXZdA/IFhk4ysMA86M1/4zLC4iP6390XevnzcynCpzxgRBQ==" workbookSaltValue="gLzkkRvvQQnWsMWTuDT5Hw==" workbookSpinCount="100000" lockStructure="1"/>
  <bookViews>
    <workbookView xWindow="780" yWindow="1000" windowWidth="27640" windowHeight="15760" xr2:uid="{5F6FB20A-2912-564A-8F7C-3263AF7E2EB9}"/>
  </bookViews>
  <sheets>
    <sheet name="Reward Gateway 160523" sheetId="1" r:id="rId1"/>
    <sheet name="Sec Watchdog 310523" sheetId="2" r:id="rId2"/>
    <sheet name="Future Build Recruitment 30112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3" i="3" l="1"/>
  <c r="B26" i="3" s="1"/>
  <c r="B61" i="3"/>
  <c r="B41" i="3"/>
  <c r="B14" i="3"/>
  <c r="B16" i="3" s="1"/>
  <c r="B21" i="3" l="1"/>
  <c r="B29" i="3" s="1"/>
  <c r="B63" i="3"/>
  <c r="B68" i="3" l="1"/>
  <c r="B67" i="3"/>
  <c r="B66" i="3"/>
  <c r="B83" i="2"/>
  <c r="B20" i="2"/>
  <c r="B57" i="2" s="1"/>
  <c r="E87" i="1" l="1"/>
  <c r="E20" i="1" s="1"/>
  <c r="A82" i="1"/>
  <c r="B85" i="1" s="1"/>
  <c r="E23" i="1"/>
  <c r="F18" i="1"/>
  <c r="E15" i="1"/>
  <c r="B15" i="1" s="1"/>
  <c r="B84" i="1" l="1"/>
  <c r="B87" i="1" s="1"/>
  <c r="B23" i="1" s="1"/>
  <c r="B20" i="1"/>
  <c r="D61" i="1" l="1"/>
  <c r="C61" i="1"/>
  <c r="B61" i="1"/>
  <c r="D63" i="1"/>
  <c r="C63" i="1"/>
  <c r="B63" i="1"/>
</calcChain>
</file>

<file path=xl/sharedStrings.xml><?xml version="1.0" encoding="utf-8"?>
<sst xmlns="http://schemas.openxmlformats.org/spreadsheetml/2006/main" count="192" uniqueCount="80">
  <si>
    <t>Target Company</t>
  </si>
  <si>
    <t>Reward Gateway</t>
  </si>
  <si>
    <t>Currency</t>
  </si>
  <si>
    <t>GBP</t>
  </si>
  <si>
    <t>EUR</t>
  </si>
  <si>
    <t>Display</t>
  </si>
  <si>
    <t>000s</t>
  </si>
  <si>
    <t>Enterprise Value</t>
  </si>
  <si>
    <t>Date Completed:</t>
  </si>
  <si>
    <t>EUR/GBP Exchange Rate:</t>
  </si>
  <si>
    <t>Source: www.oanda.com - as at 16/05/2023</t>
  </si>
  <si>
    <t>Consideration (GBP)</t>
  </si>
  <si>
    <t>Source: Edendred SE Condensed interim consolidated financial statements 2023; Note 2 Acquisitions, Development Projects And Disposals; Cash outflow generated from acquisition €1,010m add back Acquisition Related Costs €16m and Cash Acquired €30m equals €1,056m</t>
  </si>
  <si>
    <t>Adjustments:</t>
  </si>
  <si>
    <t>Net debt</t>
  </si>
  <si>
    <t>Source: Edendred SE Condensed interim consolidated financial statements 2023; Note 2 Acquisitions, Development Projects And Disposals; see below</t>
  </si>
  <si>
    <t>EV</t>
  </si>
  <si>
    <t>Normalised EBITDA</t>
  </si>
  <si>
    <t>Reporting Date:</t>
  </si>
  <si>
    <t>Projected</t>
  </si>
  <si>
    <t>Actual</t>
  </si>
  <si>
    <t>USD/GBP Exchange Rate:</t>
  </si>
  <si>
    <t>Revenue</t>
  </si>
  <si>
    <t>Source: Edendred SE Deal Presentation date 16/05/2023; p.4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</si>
  <si>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</si>
  <si>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</si>
  <si>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</si>
  <si>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</si>
  <si>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</si>
  <si>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</si>
  <si>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</si>
  <si>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</si>
  <si>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</si>
  <si>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</si>
  <si>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</si>
  <si>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</si>
  <si>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</si>
  <si>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</si>
  <si>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</si>
  <si>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</si>
  <si>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</si>
  <si>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</si>
  <si>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</si>
  <si>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</si>
  <si>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Edendred SE Condensed interim consolidated financial statements 2023</t>
  </si>
  <si>
    <t>Edendred SE Deal Presentation date 16/05/2023</t>
  </si>
  <si>
    <t>Edendred SE H1 Results 2023 dated 25/07/2023</t>
  </si>
  <si>
    <t>Cash and cash Equivalents</t>
  </si>
  <si>
    <t xml:space="preserve">Source: Edendred SE Condensed interim consolidated financial statements 2023; Note 2 Acquisitions, Development Projects And Disposals; </t>
  </si>
  <si>
    <t>Debt</t>
  </si>
  <si>
    <t>Lease Liabilities</t>
  </si>
  <si>
    <t>© 2024 Business Valuation Benchmarks Ltd</t>
  </si>
  <si>
    <t>Sec Watchdog Limited (Security Watchdog)</t>
  </si>
  <si>
    <t>Source: Capita plc press release dated 08/03/2023; cash-free, debt-free basis</t>
  </si>
  <si>
    <t>Source: Capita plc press release dated 08/03/2023</t>
  </si>
  <si>
    <t>profit before tax</t>
  </si>
  <si>
    <t>Azure Topco Limited consolidated financial statements for the year ended 31/03/2023</t>
  </si>
  <si>
    <t>Capita plc press release dated 08/03/2023</t>
  </si>
  <si>
    <t>Sec Watchdog Limited PSC02 notice dated 01/06/2023</t>
  </si>
  <si>
    <t>Matrix news release dated 01/01/2023</t>
  </si>
  <si>
    <t>00/00/2000</t>
  </si>
  <si>
    <t>Source:</t>
  </si>
  <si>
    <t>Future Build Recruitment Limited</t>
  </si>
  <si>
    <t>Cash consideration (GBP)</t>
  </si>
  <si>
    <t>Source: Hercules Site Services plc press release dated 30/11/2023</t>
  </si>
  <si>
    <t>Shares consideration (GBP)</t>
  </si>
  <si>
    <t>Total consideration</t>
  </si>
  <si>
    <t>Percentage acquired:</t>
  </si>
  <si>
    <t>Implied value</t>
  </si>
  <si>
    <t>Cash at bank and in hand - as at 31/12/2022</t>
  </si>
  <si>
    <t>Source: Future Build Recruitment Limited financial statements for the year ended 31/12/2022</t>
  </si>
  <si>
    <t>Note: Profit before tax as proxy for Operating profit. The target does not report any external debt , therefore Net Finance costs are assumed to be immaterial</t>
  </si>
  <si>
    <t>Profit before tax</t>
  </si>
  <si>
    <t>Future Build Recruitment Limited financial statements for the year ended 31/12/2022</t>
  </si>
  <si>
    <t>Hercules Site Services plc press release dated 30/11/2023</t>
  </si>
  <si>
    <t>Hercules Site Services plc press release dated 01/12/2023</t>
  </si>
  <si>
    <t>Hercules Site Services plc press release dated 15/01/2024</t>
  </si>
  <si>
    <t>Hercules Site Services (White Collar) Ltd (formerly Future Build Recruitment Limited) PSC02 dated 19/01/2024</t>
  </si>
  <si>
    <t>Cash at bank and in hand</t>
  </si>
  <si>
    <t>Edendred SE press release dated 16/05/2023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</si>
</sst>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dd/mm/yyyy;@"/>
    <numFmt numFmtId="165" formatCode="#,##0.00000_);[Red]\(#,##0.00000\)"/>
    <numFmt numFmtId="166" formatCode="#,##0.0;[Red]\-#,##0.0"/>
    <numFmt numFmtId="167" formatCode="#,##0.00000;[Red]\-#,##0.00000"/>
    <numFmt numFmtId="168" formatCode="0.0%"/>
    <numFmt numFmtId="169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5" fontId="0" fillId="0" borderId="0" xfId="1" applyNumberFormat="1" applyFont="1" applyAlignment="1">
      <alignment horizontal="left" vertical="top"/>
    </xf>
    <xf numFmtId="40" fontId="0" fillId="0" borderId="0" xfId="1" applyNumberFormat="1" applyFont="1" applyFill="1"/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9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9" xfId="1" applyNumberFormat="1" applyFont="1" applyFill="1" applyBorder="1" applyAlignment="1">
      <alignment vertical="top"/>
    </xf>
    <xf numFmtId="38" fontId="7" fillId="0" borderId="0" xfId="1" applyNumberFormat="1" applyFont="1" applyFill="1" applyAlignment="1">
      <alignment vertical="top"/>
    </xf>
    <xf numFmtId="38" fontId="0" fillId="0" borderId="0" xfId="1" applyNumberFormat="1" applyFont="1" applyFill="1" applyAlignment="1">
      <alignment vertical="top"/>
    </xf>
    <xf numFmtId="38" fontId="0" fillId="2" borderId="9" xfId="1" applyNumberFormat="1" applyFont="1" applyFill="1" applyBorder="1" applyAlignment="1">
      <alignment vertical="top"/>
    </xf>
    <xf numFmtId="0" fontId="0" fillId="0" borderId="10" xfId="0" applyBorder="1"/>
    <xf numFmtId="38" fontId="0" fillId="0" borderId="5" xfId="1" applyNumberFormat="1" applyFont="1" applyBorder="1"/>
    <xf numFmtId="38" fontId="0" fillId="0" borderId="10" xfId="1" applyNumberFormat="1" applyFont="1" applyBorder="1"/>
    <xf numFmtId="40" fontId="0" fillId="0" borderId="10" xfId="1" applyNumberFormat="1" applyFont="1" applyBorder="1"/>
    <xf numFmtId="38" fontId="2" fillId="2" borderId="11" xfId="1" applyNumberFormat="1" applyFont="1" applyFill="1" applyBorder="1" applyAlignment="1">
      <alignment vertical="top"/>
    </xf>
    <xf numFmtId="38" fontId="8" fillId="2" borderId="1" xfId="1" applyNumberFormat="1" applyFont="1" applyFill="1" applyBorder="1" applyAlignment="1">
      <alignment vertical="top"/>
    </xf>
    <xf numFmtId="38" fontId="0" fillId="0" borderId="9" xfId="1" applyNumberFormat="1" applyFont="1" applyBorder="1"/>
    <xf numFmtId="38" fontId="7" fillId="0" borderId="0" xfId="1" applyNumberFormat="1" applyFont="1"/>
    <xf numFmtId="14" fontId="2" fillId="0" borderId="9" xfId="0" applyNumberFormat="1" applyFont="1" applyBorder="1" applyAlignment="1">
      <alignment horizontal="center"/>
    </xf>
    <xf numFmtId="14" fontId="8" fillId="0" borderId="0" xfId="0" applyNumberFormat="1" applyFont="1" applyAlignment="1">
      <alignment horizontal="center"/>
    </xf>
    <xf numFmtId="0" fontId="0" fillId="2" borderId="12" xfId="0" applyFill="1" applyBorder="1"/>
    <xf numFmtId="166" fontId="2" fillId="2" borderId="11" xfId="1" applyNumberFormat="1" applyFont="1" applyFill="1" applyBorder="1"/>
    <xf numFmtId="166" fontId="8" fillId="2" borderId="3" xfId="1" applyNumberFormat="1" applyFont="1" applyFill="1" applyBorder="1"/>
    <xf numFmtId="166" fontId="8" fillId="2" borderId="4" xfId="1" applyNumberFormat="1" applyFont="1" applyFill="1" applyBorder="1"/>
    <xf numFmtId="166" fontId="2" fillId="0" borderId="0" xfId="1" applyNumberFormat="1" applyFont="1" applyFill="1" applyBorder="1"/>
    <xf numFmtId="166" fontId="2" fillId="2" borderId="11" xfId="1" applyNumberFormat="1" applyFont="1" applyFill="1" applyBorder="1" applyAlignment="1">
      <alignment horizontal="right"/>
    </xf>
    <xf numFmtId="166" fontId="8" fillId="2" borderId="3" xfId="1" applyNumberFormat="1" applyFont="1" applyFill="1" applyBorder="1" applyAlignment="1">
      <alignment horizontal="right"/>
    </xf>
    <xf numFmtId="166" fontId="8" fillId="2" borderId="4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0" fontId="0" fillId="0" borderId="13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2" borderId="0" xfId="1" applyNumberFormat="1" applyFont="1" applyFill="1" applyBorder="1"/>
    <xf numFmtId="38" fontId="2" fillId="0" borderId="0" xfId="1" applyNumberFormat="1" applyFont="1"/>
    <xf numFmtId="0" fontId="0" fillId="0" borderId="0" xfId="0" quotePrefix="1"/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40" fontId="0" fillId="2" borderId="1" xfId="1" applyNumberFormat="1" applyFont="1" applyFill="1" applyBorder="1" applyAlignment="1">
      <alignment wrapText="1"/>
    </xf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38" fontId="0" fillId="0" borderId="10" xfId="1" applyNumberFormat="1" applyFont="1" applyBorder="1" applyAlignment="1">
      <alignment vertical="top"/>
    </xf>
    <xf numFmtId="168" fontId="0" fillId="0" borderId="0" xfId="2" applyNumberFormat="1" applyFont="1" applyAlignment="1">
      <alignment horizontal="left" vertical="top"/>
    </xf>
    <xf numFmtId="169" fontId="0" fillId="0" borderId="0" xfId="0" applyNumberFormat="1"/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2E662-5810-2042-9A87-994B9996B870}">
  <sheetPr>
    <pageSetUpPr fitToPage="1"/>
  </sheetPr>
  <dimension ref="A1:L94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5" width="12.6640625" customWidth="1"/>
    <col min="6" max="6" width="80.6640625" customWidth="1"/>
    <col min="7" max="7" width="20.5" bestFit="1" customWidth="1"/>
    <col min="8" max="12" width="10.83203125" customWidth="1"/>
  </cols>
  <sheetData>
    <row r="1" spans="1:6" x14ac:dyDescent="0.2">
      <c r="A1" s="1" t="s">
        <v>0</v>
      </c>
      <c r="B1" s="1" t="s">
        <v>1</v>
      </c>
      <c r="C1" s="1"/>
      <c r="D1" s="1"/>
      <c r="E1" s="1"/>
      <c r="F1" s="1"/>
    </row>
    <row r="2" spans="1:6" x14ac:dyDescent="0.2">
      <c r="A2" s="2"/>
    </row>
    <row r="3" spans="1:6" x14ac:dyDescent="0.2">
      <c r="A3" s="2" t="s">
        <v>2</v>
      </c>
      <c r="B3" s="3" t="s">
        <v>3</v>
      </c>
      <c r="C3" s="3" t="s">
        <v>3</v>
      </c>
      <c r="D3" s="3" t="s">
        <v>3</v>
      </c>
      <c r="E3" s="3" t="s">
        <v>4</v>
      </c>
      <c r="F3" s="4"/>
    </row>
    <row r="4" spans="1:6" x14ac:dyDescent="0.2">
      <c r="A4" s="2"/>
      <c r="B4" s="3"/>
      <c r="C4" s="3"/>
      <c r="D4" s="3"/>
      <c r="E4" s="3"/>
      <c r="F4" s="4"/>
    </row>
    <row r="5" spans="1:6" x14ac:dyDescent="0.2">
      <c r="A5" s="2" t="s">
        <v>5</v>
      </c>
      <c r="B5" s="5" t="s">
        <v>6</v>
      </c>
      <c r="C5" s="5" t="s">
        <v>6</v>
      </c>
      <c r="D5" s="5" t="s">
        <v>6</v>
      </c>
      <c r="E5" s="5" t="s">
        <v>6</v>
      </c>
    </row>
    <row r="6" spans="1:6" x14ac:dyDescent="0.2">
      <c r="A6" s="2"/>
      <c r="B6" s="6"/>
      <c r="C6" s="6"/>
      <c r="D6" s="6"/>
      <c r="E6" s="6"/>
    </row>
    <row r="7" spans="1:6" x14ac:dyDescent="0.2">
      <c r="A7" s="7" t="s">
        <v>7</v>
      </c>
      <c r="B7" s="8"/>
      <c r="C7" s="8"/>
      <c r="D7" s="8"/>
      <c r="E7" s="8"/>
      <c r="F7" s="9"/>
    </row>
    <row r="8" spans="1:6" x14ac:dyDescent="0.2">
      <c r="A8" s="2" t="s">
        <v>8</v>
      </c>
      <c r="B8" s="10"/>
      <c r="C8" s="10"/>
      <c r="D8" s="10"/>
      <c r="E8" s="10"/>
      <c r="F8" s="11"/>
    </row>
    <row r="9" spans="1:6" x14ac:dyDescent="0.2">
      <c r="A9" s="12">
        <v>45062</v>
      </c>
      <c r="B9" s="10"/>
      <c r="C9" s="10"/>
      <c r="D9" s="10"/>
      <c r="E9" s="10"/>
      <c r="F9" s="11"/>
    </row>
    <row r="10" spans="1:6" x14ac:dyDescent="0.2">
      <c r="A10" s="13"/>
      <c r="B10" s="10"/>
      <c r="C10" s="10"/>
      <c r="D10" s="10"/>
      <c r="E10" s="10"/>
      <c r="F10" s="11"/>
    </row>
    <row r="11" spans="1:6" x14ac:dyDescent="0.2">
      <c r="A11" s="2" t="s">
        <v>9</v>
      </c>
      <c r="B11" s="10"/>
      <c r="C11" s="10"/>
      <c r="D11" s="10"/>
      <c r="E11" s="10"/>
      <c r="F11" s="11"/>
    </row>
    <row r="12" spans="1:6" x14ac:dyDescent="0.2">
      <c r="A12" s="14">
        <v>0.86968000000000001</v>
      </c>
      <c r="B12" s="10"/>
      <c r="C12" s="10"/>
      <c r="D12" s="10"/>
      <c r="E12" s="10"/>
      <c r="F12" s="15" t="s">
        <v>10</v>
      </c>
    </row>
    <row r="13" spans="1:6" x14ac:dyDescent="0.2">
      <c r="A13" s="13"/>
      <c r="B13" s="10"/>
      <c r="C13" s="10"/>
      <c r="D13" s="10"/>
      <c r="E13" s="10"/>
      <c r="F13" s="11"/>
    </row>
    <row r="14" spans="1:6" x14ac:dyDescent="0.2">
      <c r="A14" s="13"/>
      <c r="B14" s="10"/>
      <c r="C14" s="10"/>
      <c r="D14" s="10"/>
      <c r="E14" s="10"/>
      <c r="F14" s="11"/>
    </row>
    <row r="15" spans="1:6" ht="51" x14ac:dyDescent="0.2">
      <c r="A15" s="16" t="s">
        <v>11</v>
      </c>
      <c r="B15" s="17">
        <f>E15*A12</f>
        <v>918382.07999999996</v>
      </c>
      <c r="C15" s="18"/>
      <c r="D15" s="18"/>
      <c r="E15" s="17">
        <f>(1010+30+16)*1000</f>
        <v>1056000</v>
      </c>
      <c r="F15" s="19" t="s">
        <v>12</v>
      </c>
    </row>
    <row r="16" spans="1:6" x14ac:dyDescent="0.2">
      <c r="A16" s="16"/>
      <c r="B16" s="17"/>
      <c r="C16" s="18"/>
      <c r="D16" s="18"/>
      <c r="E16" s="17"/>
      <c r="F16" s="19"/>
    </row>
    <row r="17" spans="1:6" x14ac:dyDescent="0.2">
      <c r="A17" s="16"/>
      <c r="B17" s="17"/>
      <c r="C17" s="18"/>
      <c r="D17" s="18"/>
      <c r="E17" s="17"/>
      <c r="F17" s="19"/>
    </row>
    <row r="18" spans="1:6" ht="17" x14ac:dyDescent="0.2">
      <c r="A18" s="20" t="s">
        <v>13</v>
      </c>
      <c r="B18" s="17"/>
      <c r="C18" s="18"/>
      <c r="D18" s="18"/>
      <c r="E18" s="17"/>
      <c r="F18" s="19" t="str">
        <f>PROPER(F17)</f>
        <v/>
      </c>
    </row>
    <row r="19" spans="1:6" x14ac:dyDescent="0.2">
      <c r="A19" s="16"/>
      <c r="B19" s="17"/>
      <c r="C19" s="18"/>
      <c r="D19" s="18"/>
      <c r="E19" s="17"/>
      <c r="F19" s="19"/>
    </row>
    <row r="20" spans="1:6" ht="34" x14ac:dyDescent="0.2">
      <c r="A20" s="16" t="s">
        <v>14</v>
      </c>
      <c r="B20" s="17">
        <f>-B87</f>
        <v>205244.48</v>
      </c>
      <c r="C20" s="18"/>
      <c r="D20" s="18"/>
      <c r="E20" s="17">
        <f>E87</f>
        <v>-236000</v>
      </c>
      <c r="F20" s="19" t="s">
        <v>15</v>
      </c>
    </row>
    <row r="21" spans="1:6" x14ac:dyDescent="0.2">
      <c r="A21" s="16"/>
      <c r="B21" s="17"/>
      <c r="C21" s="17"/>
      <c r="D21" s="17"/>
      <c r="E21" s="17"/>
      <c r="F21" s="19"/>
    </row>
    <row r="22" spans="1:6" x14ac:dyDescent="0.2">
      <c r="A22" s="4"/>
      <c r="B22" s="10"/>
      <c r="C22" s="10"/>
      <c r="D22" s="10"/>
      <c r="E22" s="10"/>
    </row>
    <row r="23" spans="1:6" x14ac:dyDescent="0.2">
      <c r="A23" s="21" t="s">
        <v>16</v>
      </c>
      <c r="B23" s="22">
        <f>B15-B87</f>
        <v>1123626.56</v>
      </c>
      <c r="C23" s="22"/>
      <c r="D23" s="22"/>
      <c r="E23" s="22">
        <f>E15-E87</f>
        <v>1292000</v>
      </c>
      <c r="F23" s="23"/>
    </row>
    <row r="24" spans="1:6" x14ac:dyDescent="0.2">
      <c r="A24" s="2"/>
    </row>
    <row r="25" spans="1:6" x14ac:dyDescent="0.2">
      <c r="A25" s="2"/>
    </row>
    <row r="26" spans="1:6" x14ac:dyDescent="0.2">
      <c r="A26" s="7" t="s">
        <v>17</v>
      </c>
      <c r="B26" s="7"/>
      <c r="C26" s="7"/>
      <c r="D26" s="7"/>
      <c r="E26" s="7"/>
      <c r="F26" s="24"/>
    </row>
    <row r="27" spans="1:6" ht="17" thickBot="1" x14ac:dyDescent="0.25">
      <c r="B27" s="3"/>
      <c r="C27" s="3"/>
      <c r="D27" s="3"/>
      <c r="E27" s="3"/>
      <c r="F27" s="25"/>
    </row>
    <row r="28" spans="1:6" x14ac:dyDescent="0.2">
      <c r="A28" s="2" t="s">
        <v>18</v>
      </c>
      <c r="B28" s="26">
        <v>45291</v>
      </c>
      <c r="C28" s="27">
        <v>45107</v>
      </c>
      <c r="D28" s="28">
        <v>44742</v>
      </c>
      <c r="E28" s="29"/>
      <c r="F28" s="30"/>
    </row>
    <row r="29" spans="1:6" x14ac:dyDescent="0.2">
      <c r="A29" s="2"/>
      <c r="B29" s="31"/>
      <c r="C29" s="29"/>
      <c r="D29" s="29"/>
      <c r="E29" s="29"/>
      <c r="F29" s="30"/>
    </row>
    <row r="30" spans="1:6" x14ac:dyDescent="0.2">
      <c r="A30" s="2"/>
      <c r="B30" s="76" t="s">
        <v>19</v>
      </c>
      <c r="C30" s="77"/>
      <c r="D30" s="27" t="s">
        <v>20</v>
      </c>
      <c r="E30" s="29"/>
      <c r="F30" s="30"/>
    </row>
    <row r="31" spans="1:6" x14ac:dyDescent="0.2">
      <c r="A31" s="13"/>
      <c r="B31" s="32"/>
      <c r="C31" s="33"/>
      <c r="D31" s="33"/>
      <c r="E31" s="33"/>
      <c r="F31" s="30"/>
    </row>
    <row r="32" spans="1:6" x14ac:dyDescent="0.2">
      <c r="A32" s="2" t="s">
        <v>21</v>
      </c>
      <c r="B32" s="34"/>
      <c r="C32" s="30"/>
      <c r="D32" s="30"/>
      <c r="E32" s="30"/>
      <c r="F32" s="30"/>
    </row>
    <row r="33" spans="1:6" x14ac:dyDescent="0.2">
      <c r="A33" s="35"/>
      <c r="B33" s="34"/>
      <c r="C33" s="30"/>
      <c r="D33" s="30"/>
      <c r="E33" s="30"/>
      <c r="F33" s="35"/>
    </row>
    <row r="34" spans="1:6" x14ac:dyDescent="0.2">
      <c r="A34" s="13"/>
      <c r="B34" s="34"/>
      <c r="C34" s="30"/>
      <c r="D34" s="30"/>
      <c r="E34" s="30"/>
      <c r="F34" s="30"/>
    </row>
    <row r="35" spans="1:6" ht="17" x14ac:dyDescent="0.2">
      <c r="A35" s="16" t="s">
        <v>22</v>
      </c>
      <c r="B35" s="36">
        <v>95000</v>
      </c>
      <c r="C35" s="37">
        <v>86000</v>
      </c>
      <c r="D35" s="37">
        <v>63000</v>
      </c>
      <c r="E35" s="38"/>
      <c r="F35" s="19" t="s">
        <v>23</v>
      </c>
    </row>
    <row r="36" spans="1:6" x14ac:dyDescent="0.2">
      <c r="A36" s="16" t="s">
        <v>24</v>
      </c>
      <c r="B36" s="39"/>
      <c r="C36" s="18"/>
      <c r="D36" s="18"/>
      <c r="E36" s="38"/>
      <c r="F36" s="19"/>
    </row>
    <row r="37" spans="1:6" x14ac:dyDescent="0.2">
      <c r="A37" s="1" t="s">
        <v>25</v>
      </c>
      <c r="B37" s="39"/>
      <c r="C37" s="18"/>
      <c r="D37" s="18"/>
      <c r="E37" s="38"/>
      <c r="F37" s="19"/>
    </row>
    <row r="38" spans="1:6" x14ac:dyDescent="0.2">
      <c r="A38" s="16"/>
      <c r="B38" s="39"/>
      <c r="C38" s="18"/>
      <c r="D38" s="18"/>
      <c r="E38" s="38"/>
      <c r="F38" s="11"/>
    </row>
    <row r="39" spans="1:6" x14ac:dyDescent="0.2">
      <c r="A39" s="1" t="s">
        <v>26</v>
      </c>
      <c r="B39" s="39"/>
      <c r="C39" s="18"/>
      <c r="D39" s="18"/>
      <c r="E39" s="38"/>
      <c r="F39" s="11"/>
    </row>
    <row r="40" spans="1:6" x14ac:dyDescent="0.2">
      <c r="A40" s="16"/>
      <c r="B40" s="39"/>
      <c r="C40" s="18"/>
      <c r="D40" s="18"/>
      <c r="E40" s="38"/>
      <c r="F40" s="11"/>
    </row>
    <row r="41" spans="1:6" x14ac:dyDescent="0.2">
      <c r="A41" s="16" t="s">
        <v>27</v>
      </c>
      <c r="B41" s="39"/>
      <c r="C41" s="18"/>
      <c r="D41" s="18"/>
      <c r="E41" s="38"/>
      <c r="F41" s="19"/>
    </row>
    <row r="42" spans="1:6" x14ac:dyDescent="0.2">
      <c r="A42" s="16" t="s">
        <v>28</v>
      </c>
      <c r="B42" s="39"/>
      <c r="C42" s="18"/>
      <c r="D42" s="18"/>
      <c r="E42" s="38"/>
      <c r="F42" s="11"/>
    </row>
    <row r="43" spans="1:6" x14ac:dyDescent="0.2">
      <c r="A43" s="16"/>
      <c r="B43" s="39"/>
      <c r="C43" s="18"/>
      <c r="D43" s="18"/>
      <c r="E43" s="38"/>
      <c r="F43" s="11"/>
    </row>
    <row r="44" spans="1:6" x14ac:dyDescent="0.2">
      <c r="A44" s="16" t="s">
        <v>29</v>
      </c>
      <c r="B44" s="39"/>
      <c r="C44" s="18"/>
      <c r="D44" s="18"/>
      <c r="E44" s="38"/>
      <c r="F44" s="11"/>
    </row>
    <row r="45" spans="1:6" x14ac:dyDescent="0.2">
      <c r="A45" s="16" t="s">
        <v>30</v>
      </c>
      <c r="B45" s="39"/>
      <c r="C45" s="18"/>
      <c r="D45" s="18"/>
      <c r="E45" s="38"/>
      <c r="F45" s="19"/>
    </row>
    <row r="46" spans="1:6" x14ac:dyDescent="0.2">
      <c r="A46" s="16" t="s">
        <v>31</v>
      </c>
      <c r="B46" s="39"/>
      <c r="C46" s="18"/>
      <c r="D46" s="18"/>
      <c r="E46" s="38"/>
      <c r="F46" s="11"/>
    </row>
    <row r="47" spans="1:6" x14ac:dyDescent="0.2">
      <c r="A47" s="16" t="s">
        <v>32</v>
      </c>
      <c r="B47" s="39"/>
      <c r="C47" s="18"/>
      <c r="D47" s="18"/>
      <c r="E47" s="38"/>
      <c r="F47" s="11"/>
    </row>
    <row r="48" spans="1:6" x14ac:dyDescent="0.2">
      <c r="A48" s="16"/>
      <c r="B48" s="39"/>
      <c r="C48" s="18"/>
      <c r="D48" s="18"/>
      <c r="E48" s="38"/>
      <c r="F48" s="11"/>
    </row>
    <row r="49" spans="1:6" x14ac:dyDescent="0.2">
      <c r="A49" s="16" t="s">
        <v>33</v>
      </c>
      <c r="B49" s="39"/>
      <c r="C49" s="18"/>
      <c r="D49" s="18"/>
      <c r="E49" s="38"/>
      <c r="F49" s="19"/>
    </row>
    <row r="50" spans="1:6" x14ac:dyDescent="0.2">
      <c r="A50" s="16" t="s">
        <v>34</v>
      </c>
      <c r="B50" s="39"/>
      <c r="C50" s="18"/>
      <c r="D50" s="18"/>
      <c r="E50" s="38"/>
      <c r="F50" s="11"/>
    </row>
    <row r="51" spans="1:6" x14ac:dyDescent="0.2">
      <c r="A51" s="16" t="s">
        <v>35</v>
      </c>
      <c r="B51" s="39"/>
      <c r="C51" s="18"/>
      <c r="D51" s="18"/>
      <c r="E51" s="38"/>
      <c r="F51" s="19"/>
    </row>
    <row r="52" spans="1:6" x14ac:dyDescent="0.2">
      <c r="A52" s="16" t="s">
        <v>36</v>
      </c>
      <c r="B52" s="39"/>
      <c r="C52" s="18"/>
      <c r="D52" s="18"/>
      <c r="E52" s="38"/>
      <c r="F52" s="19"/>
    </row>
    <row r="53" spans="1:6" x14ac:dyDescent="0.2">
      <c r="A53" s="16"/>
      <c r="B53" s="39"/>
      <c r="C53" s="18"/>
      <c r="D53" s="18"/>
      <c r="E53" s="38"/>
      <c r="F53" s="11"/>
    </row>
    <row r="54" spans="1:6" x14ac:dyDescent="0.2">
      <c r="A54" s="16" t="s">
        <v>37</v>
      </c>
      <c r="B54" s="39"/>
      <c r="C54" s="18"/>
      <c r="D54" s="18"/>
      <c r="E54" s="38"/>
      <c r="F54" s="19"/>
    </row>
    <row r="55" spans="1:6" x14ac:dyDescent="0.2">
      <c r="A55" s="16"/>
      <c r="B55" s="39"/>
      <c r="C55" s="18"/>
      <c r="D55" s="18"/>
      <c r="E55" s="38"/>
      <c r="F55" s="11"/>
    </row>
    <row r="56" spans="1:6" x14ac:dyDescent="0.2">
      <c r="A56" s="16" t="s">
        <v>38</v>
      </c>
      <c r="B56" s="39"/>
      <c r="C56" s="18"/>
      <c r="D56" s="18"/>
      <c r="E56" s="38"/>
      <c r="F56" s="11"/>
    </row>
    <row r="57" spans="1:6" x14ac:dyDescent="0.2">
      <c r="A57" s="40"/>
      <c r="B57" s="41"/>
      <c r="C57" s="42"/>
      <c r="D57" s="42"/>
      <c r="E57" s="42"/>
      <c r="F57" s="43"/>
    </row>
    <row r="58" spans="1:6" ht="17" x14ac:dyDescent="0.2">
      <c r="A58" s="21" t="s">
        <v>17</v>
      </c>
      <c r="B58" s="44">
        <v>45000</v>
      </c>
      <c r="C58" s="45">
        <v>34000</v>
      </c>
      <c r="D58" s="45">
        <v>21000</v>
      </c>
      <c r="E58" s="22"/>
      <c r="F58" s="23" t="s">
        <v>23</v>
      </c>
    </row>
    <row r="59" spans="1:6" x14ac:dyDescent="0.2">
      <c r="B59" s="46"/>
      <c r="C59" s="47"/>
      <c r="D59" s="47"/>
      <c r="E59" s="10"/>
      <c r="F59" s="11"/>
    </row>
    <row r="60" spans="1:6" x14ac:dyDescent="0.2">
      <c r="B60" s="48"/>
      <c r="C60" s="49"/>
      <c r="D60" s="49"/>
      <c r="E60" s="3"/>
      <c r="F60" s="10"/>
    </row>
    <row r="61" spans="1:6" x14ac:dyDescent="0.2">
      <c r="A61" s="50" t="s">
        <v>39</v>
      </c>
      <c r="B61" s="51">
        <f>ROUND((B23/B35),1)</f>
        <v>11.8</v>
      </c>
      <c r="C61" s="52">
        <f>ROUND((B23/C35),1)</f>
        <v>13.1</v>
      </c>
      <c r="D61" s="53">
        <f>ROUND((B23/D35),1)</f>
        <v>17.8</v>
      </c>
      <c r="E61" s="54"/>
      <c r="F61" s="10"/>
    </row>
    <row r="62" spans="1:6" x14ac:dyDescent="0.2">
      <c r="A62" s="50" t="s">
        <v>40</v>
      </c>
      <c r="B62" s="55" t="s">
        <v>41</v>
      </c>
      <c r="C62" s="56" t="s">
        <v>41</v>
      </c>
      <c r="D62" s="57" t="s">
        <v>41</v>
      </c>
      <c r="E62" s="58"/>
      <c r="F62" s="10"/>
    </row>
    <row r="63" spans="1:6" x14ac:dyDescent="0.2">
      <c r="A63" s="50" t="s">
        <v>42</v>
      </c>
      <c r="B63" s="51">
        <f>ROUND((B23/B58),1)</f>
        <v>25</v>
      </c>
      <c r="C63" s="52">
        <f>ROUND((B23/C58),1)</f>
        <v>33</v>
      </c>
      <c r="D63" s="53">
        <f>ROUND((B23/D58),1)</f>
        <v>53.5</v>
      </c>
      <c r="E63" s="54"/>
      <c r="F63" s="10"/>
    </row>
    <row r="64" spans="1:6" ht="17" thickBot="1" x14ac:dyDescent="0.25">
      <c r="B64" s="59"/>
    </row>
    <row r="66" spans="1:6" x14ac:dyDescent="0.2">
      <c r="A66" s="7" t="s">
        <v>43</v>
      </c>
      <c r="B66" s="8"/>
      <c r="C66" s="8"/>
      <c r="D66" s="8"/>
      <c r="E66" s="8"/>
      <c r="F66" s="9"/>
    </row>
    <row r="67" spans="1:6" x14ac:dyDescent="0.2">
      <c r="F67" s="10"/>
    </row>
    <row r="68" spans="1:6" x14ac:dyDescent="0.2">
      <c r="A68" s="16" t="s">
        <v>44</v>
      </c>
    </row>
    <row r="69" spans="1:6" x14ac:dyDescent="0.2">
      <c r="A69" s="16" t="s">
        <v>45</v>
      </c>
    </row>
    <row r="70" spans="1:6" x14ac:dyDescent="0.2">
      <c r="A70" t="s">
        <v>79</v>
      </c>
    </row>
    <row r="71" spans="1:6" x14ac:dyDescent="0.2">
      <c r="A71" t="s">
        <v>46</v>
      </c>
    </row>
    <row r="72" spans="1:6" x14ac:dyDescent="0.2">
      <c r="F72" s="11"/>
    </row>
    <row r="73" spans="1:6" x14ac:dyDescent="0.2">
      <c r="A73" s="60"/>
      <c r="B73" s="60"/>
      <c r="C73" s="60"/>
      <c r="D73" s="60"/>
      <c r="E73" s="60"/>
      <c r="F73" s="9"/>
    </row>
    <row r="74" spans="1:6" x14ac:dyDescent="0.2">
      <c r="F74" s="61"/>
    </row>
    <row r="75" spans="1:6" x14ac:dyDescent="0.2">
      <c r="F75" s="61"/>
    </row>
    <row r="76" spans="1:6" x14ac:dyDescent="0.2">
      <c r="B76" s="3" t="s">
        <v>3</v>
      </c>
      <c r="C76" s="3" t="s">
        <v>3</v>
      </c>
      <c r="D76" s="3" t="s">
        <v>3</v>
      </c>
      <c r="E76" s="3" t="s">
        <v>4</v>
      </c>
    </row>
    <row r="77" spans="1:6" x14ac:dyDescent="0.2">
      <c r="B77" s="3"/>
      <c r="C77" s="3"/>
      <c r="D77" s="3"/>
      <c r="E77" s="3"/>
    </row>
    <row r="78" spans="1:6" x14ac:dyDescent="0.2">
      <c r="B78" s="5" t="s">
        <v>6</v>
      </c>
      <c r="C78" s="5" t="s">
        <v>6</v>
      </c>
      <c r="D78" s="5" t="s">
        <v>6</v>
      </c>
      <c r="E78" s="5" t="s">
        <v>6</v>
      </c>
    </row>
    <row r="79" spans="1:6" x14ac:dyDescent="0.2">
      <c r="B79" s="5"/>
      <c r="C79" s="5"/>
      <c r="D79" s="5"/>
      <c r="E79" s="5"/>
    </row>
    <row r="80" spans="1:6" x14ac:dyDescent="0.2">
      <c r="B80" s="62">
        <v>45062</v>
      </c>
      <c r="C80" s="62">
        <v>45062</v>
      </c>
      <c r="D80" s="62">
        <v>45062</v>
      </c>
      <c r="E80" s="62">
        <v>45062</v>
      </c>
    </row>
    <row r="81" spans="1:12" x14ac:dyDescent="0.2">
      <c r="A81" s="2" t="s">
        <v>9</v>
      </c>
      <c r="B81" s="5"/>
      <c r="C81" s="5"/>
      <c r="D81" s="5"/>
      <c r="E81" s="5"/>
    </row>
    <row r="82" spans="1:12" x14ac:dyDescent="0.2">
      <c r="A82" s="63">
        <f>A12</f>
        <v>0.86968000000000001</v>
      </c>
      <c r="B82" s="5"/>
      <c r="C82" s="5"/>
      <c r="D82" s="5"/>
      <c r="E82" s="5"/>
      <c r="F82" s="15" t="s">
        <v>10</v>
      </c>
    </row>
    <row r="84" spans="1:12" ht="34" x14ac:dyDescent="0.2">
      <c r="A84" s="16" t="s">
        <v>47</v>
      </c>
      <c r="B84" s="17">
        <f>E84*A82</f>
        <v>26090.400000000001</v>
      </c>
      <c r="C84" s="18"/>
      <c r="D84" s="18"/>
      <c r="E84" s="17">
        <v>30000</v>
      </c>
      <c r="F84" s="19" t="s">
        <v>48</v>
      </c>
    </row>
    <row r="85" spans="1:12" ht="34" x14ac:dyDescent="0.2">
      <c r="A85" s="16" t="s">
        <v>49</v>
      </c>
      <c r="B85" s="17">
        <f>E85*A82</f>
        <v>-231334.88</v>
      </c>
      <c r="C85" s="18"/>
      <c r="D85" s="18"/>
      <c r="E85" s="17">
        <v>-266000</v>
      </c>
      <c r="F85" s="19" t="s">
        <v>48</v>
      </c>
    </row>
    <row r="86" spans="1:12" x14ac:dyDescent="0.2">
      <c r="A86" t="s">
        <v>50</v>
      </c>
      <c r="B86" s="42"/>
      <c r="C86" s="64"/>
      <c r="D86" s="64"/>
      <c r="E86" s="42"/>
      <c r="F86" s="19"/>
    </row>
    <row r="87" spans="1:12" x14ac:dyDescent="0.2">
      <c r="A87" s="2" t="s">
        <v>14</v>
      </c>
      <c r="B87" s="65">
        <f>SUM(B84:B86)</f>
        <v>-205244.48</v>
      </c>
      <c r="C87" s="65"/>
      <c r="D87" s="65"/>
      <c r="E87" s="65">
        <f>SUM(E84:E86)</f>
        <v>-236000</v>
      </c>
    </row>
    <row r="90" spans="1:12" x14ac:dyDescent="0.2">
      <c r="A90" s="66" t="s">
        <v>51</v>
      </c>
    </row>
    <row r="94" spans="1:12" x14ac:dyDescent="0.2">
      <c r="H94" s="19"/>
      <c r="I94" s="19"/>
      <c r="J94" s="19"/>
      <c r="K94" s="19"/>
      <c r="L94" s="19"/>
    </row>
  </sheetData>
  <sheetProtection algorithmName="SHA-512" hashValue="jjYm2MM0sZXQf9MJ464iFLTNCIsZC3bvtQe187sm6vvozghV++J2tSU7qvEP1nhnDuTpt3pNoNdnBRWNelT0Ug==" saltValue="C2bagQeTG7g3sswkLP1Ltw==" spinCount="100000" sheet="1" objects="1" scenarios="1"/>
  <mergeCells count="1">
    <mergeCell ref="B30:C30"/>
  </mergeCells>
  <pageMargins left="0.7" right="0.7" top="0.75" bottom="0.75" header="0.3" footer="0.3"/>
  <pageSetup paperSize="9" scale="4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7F237-AE7E-4B48-8C5F-195A4980D12D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45077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6" t="s">
        <v>11</v>
      </c>
      <c r="B12" s="17">
        <v>14000</v>
      </c>
      <c r="C12" s="19" t="s">
        <v>53</v>
      </c>
    </row>
    <row r="13" spans="1:3" x14ac:dyDescent="0.2">
      <c r="A13" s="16"/>
      <c r="B13" s="17"/>
      <c r="C13" s="19"/>
    </row>
    <row r="14" spans="1:3" hidden="1" x14ac:dyDescent="0.2">
      <c r="A14" s="16"/>
      <c r="B14" s="17"/>
      <c r="C14" s="19"/>
    </row>
    <row r="15" spans="1:3" hidden="1" x14ac:dyDescent="0.2">
      <c r="A15" s="20" t="s">
        <v>13</v>
      </c>
      <c r="B15" s="17"/>
      <c r="C15" s="19"/>
    </row>
    <row r="16" spans="1:3" hidden="1" x14ac:dyDescent="0.2">
      <c r="A16" s="16"/>
      <c r="B16" s="17"/>
      <c r="C16" s="19"/>
    </row>
    <row r="17" spans="1:3" hidden="1" x14ac:dyDescent="0.2">
      <c r="A17" s="16"/>
      <c r="B17" s="17"/>
      <c r="C17" s="19"/>
    </row>
    <row r="18" spans="1:3" hidden="1" x14ac:dyDescent="0.2">
      <c r="A18" s="16"/>
      <c r="B18" s="17"/>
      <c r="C18" s="19"/>
    </row>
    <row r="19" spans="1:3" x14ac:dyDescent="0.2">
      <c r="A19" s="4"/>
      <c r="B19" s="10"/>
    </row>
    <row r="20" spans="1:3" x14ac:dyDescent="0.2">
      <c r="A20" s="67" t="s">
        <v>16</v>
      </c>
      <c r="B20" s="68">
        <f>B12-B91</f>
        <v>14000</v>
      </c>
      <c r="C20" s="69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17</v>
      </c>
      <c r="B23" s="7"/>
      <c r="C23" s="24"/>
    </row>
    <row r="24" spans="1:3" x14ac:dyDescent="0.2">
      <c r="A24" s="2" t="s">
        <v>18</v>
      </c>
      <c r="B24" s="3"/>
      <c r="C24" s="25"/>
    </row>
    <row r="25" spans="1:3" x14ac:dyDescent="0.2">
      <c r="A25" s="12">
        <v>44926</v>
      </c>
      <c r="B25" s="30"/>
      <c r="C25" s="30"/>
    </row>
    <row r="26" spans="1:3" x14ac:dyDescent="0.2">
      <c r="A26" s="13"/>
      <c r="B26" s="33"/>
      <c r="C26" s="30"/>
    </row>
    <row r="27" spans="1:3" x14ac:dyDescent="0.2">
      <c r="A27" s="2" t="s">
        <v>21</v>
      </c>
      <c r="B27" s="30"/>
      <c r="C27" s="30"/>
    </row>
    <row r="28" spans="1:3" x14ac:dyDescent="0.2">
      <c r="A28" s="35"/>
      <c r="B28" s="30"/>
      <c r="C28" s="35"/>
    </row>
    <row r="29" spans="1:3" x14ac:dyDescent="0.2">
      <c r="A29" s="13"/>
      <c r="B29" s="30"/>
      <c r="C29" s="30"/>
    </row>
    <row r="30" spans="1:3" ht="17" x14ac:dyDescent="0.2">
      <c r="A30" s="16" t="s">
        <v>22</v>
      </c>
      <c r="B30" s="38">
        <v>27700</v>
      </c>
      <c r="C30" s="19" t="s">
        <v>54</v>
      </c>
    </row>
    <row r="31" spans="1:3" x14ac:dyDescent="0.2">
      <c r="A31" s="16" t="s">
        <v>24</v>
      </c>
      <c r="B31" s="38"/>
      <c r="C31" s="19"/>
    </row>
    <row r="32" spans="1:3" x14ac:dyDescent="0.2">
      <c r="A32" s="1" t="s">
        <v>25</v>
      </c>
      <c r="B32" s="38"/>
      <c r="C32" s="19"/>
    </row>
    <row r="33" spans="1:3" ht="17" x14ac:dyDescent="0.2">
      <c r="A33" s="1" t="s">
        <v>55</v>
      </c>
      <c r="B33" s="38">
        <v>1500</v>
      </c>
      <c r="C33" s="19" t="s">
        <v>54</v>
      </c>
    </row>
    <row r="34" spans="1:3" x14ac:dyDescent="0.2">
      <c r="A34" s="16"/>
      <c r="B34" s="38"/>
      <c r="C34" s="11"/>
    </row>
    <row r="35" spans="1:3" x14ac:dyDescent="0.2">
      <c r="A35" s="1" t="s">
        <v>26</v>
      </c>
      <c r="B35" s="18"/>
      <c r="C35" s="11"/>
    </row>
    <row r="36" spans="1:3" x14ac:dyDescent="0.2">
      <c r="A36" s="16"/>
      <c r="B36" s="18"/>
      <c r="C36" s="11"/>
    </row>
    <row r="37" spans="1:3" x14ac:dyDescent="0.2">
      <c r="A37" s="16" t="s">
        <v>27</v>
      </c>
      <c r="B37" s="18"/>
      <c r="C37" s="19"/>
    </row>
    <row r="38" spans="1:3" x14ac:dyDescent="0.2">
      <c r="A38" s="16" t="s">
        <v>28</v>
      </c>
      <c r="B38" s="18"/>
      <c r="C38" s="11"/>
    </row>
    <row r="39" spans="1:3" x14ac:dyDescent="0.2">
      <c r="A39" s="16"/>
      <c r="B39" s="18"/>
      <c r="C39" s="11"/>
    </row>
    <row r="40" spans="1:3" x14ac:dyDescent="0.2">
      <c r="A40" s="16" t="s">
        <v>29</v>
      </c>
      <c r="B40" s="18"/>
      <c r="C40" s="11"/>
    </row>
    <row r="41" spans="1:3" x14ac:dyDescent="0.2">
      <c r="A41" s="16" t="s">
        <v>30</v>
      </c>
      <c r="B41" s="18"/>
      <c r="C41" s="19"/>
    </row>
    <row r="42" spans="1:3" x14ac:dyDescent="0.2">
      <c r="A42" s="16" t="s">
        <v>31</v>
      </c>
      <c r="B42" s="18"/>
      <c r="C42" s="11"/>
    </row>
    <row r="43" spans="1:3" x14ac:dyDescent="0.2">
      <c r="A43" s="16" t="s">
        <v>32</v>
      </c>
      <c r="B43" s="18"/>
      <c r="C43" s="11"/>
    </row>
    <row r="44" spans="1:3" x14ac:dyDescent="0.2">
      <c r="A44" s="16"/>
      <c r="B44" s="18"/>
      <c r="C44" s="11"/>
    </row>
    <row r="45" spans="1:3" x14ac:dyDescent="0.2">
      <c r="A45" s="16" t="s">
        <v>33</v>
      </c>
      <c r="B45" s="18"/>
      <c r="C45" s="19"/>
    </row>
    <row r="46" spans="1:3" x14ac:dyDescent="0.2">
      <c r="A46" s="16" t="s">
        <v>34</v>
      </c>
      <c r="B46" s="18"/>
      <c r="C46" s="11"/>
    </row>
    <row r="47" spans="1:3" x14ac:dyDescent="0.2">
      <c r="A47" s="16" t="s">
        <v>35</v>
      </c>
      <c r="B47" s="18"/>
      <c r="C47" s="19"/>
    </row>
    <row r="48" spans="1:3" x14ac:dyDescent="0.2">
      <c r="A48" s="16" t="s">
        <v>36</v>
      </c>
      <c r="B48" s="18"/>
      <c r="C48" s="19"/>
    </row>
    <row r="49" spans="1:3" x14ac:dyDescent="0.2">
      <c r="A49" s="16"/>
      <c r="B49" s="18"/>
      <c r="C49" s="11"/>
    </row>
    <row r="50" spans="1:3" x14ac:dyDescent="0.2">
      <c r="A50" s="16" t="s">
        <v>37</v>
      </c>
      <c r="B50" s="18"/>
      <c r="C50" s="19"/>
    </row>
    <row r="51" spans="1:3" x14ac:dyDescent="0.2">
      <c r="A51" s="16"/>
      <c r="B51" s="18"/>
      <c r="C51" s="11"/>
    </row>
    <row r="52" spans="1:3" x14ac:dyDescent="0.2">
      <c r="A52" s="16" t="s">
        <v>38</v>
      </c>
      <c r="B52" s="18"/>
      <c r="C52" s="11"/>
    </row>
    <row r="53" spans="1:3" x14ac:dyDescent="0.2">
      <c r="A53" s="40"/>
      <c r="B53" s="42"/>
      <c r="C53" s="43"/>
    </row>
    <row r="54" spans="1:3" x14ac:dyDescent="0.2">
      <c r="A54" s="21" t="s">
        <v>17</v>
      </c>
      <c r="B54" s="22"/>
      <c r="C54" s="70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50" t="s">
        <v>39</v>
      </c>
      <c r="B57" s="71">
        <f>ROUND((B20/B30),1)</f>
        <v>0.5</v>
      </c>
      <c r="C57" s="10"/>
    </row>
    <row r="58" spans="1:3" x14ac:dyDescent="0.2">
      <c r="A58" s="50" t="s">
        <v>40</v>
      </c>
      <c r="B58" s="72" t="s">
        <v>41</v>
      </c>
      <c r="C58" s="10"/>
    </row>
    <row r="59" spans="1:3" x14ac:dyDescent="0.2">
      <c r="A59" s="50" t="s">
        <v>42</v>
      </c>
      <c r="B59" s="72" t="s">
        <v>41</v>
      </c>
      <c r="C59" s="10"/>
    </row>
    <row r="62" spans="1:3" x14ac:dyDescent="0.2">
      <c r="A62" s="7" t="s">
        <v>43</v>
      </c>
      <c r="B62" s="8"/>
      <c r="C62" s="9"/>
    </row>
    <row r="63" spans="1:3" x14ac:dyDescent="0.2">
      <c r="C63" s="10"/>
    </row>
    <row r="64" spans="1:3" x14ac:dyDescent="0.2">
      <c r="A64" t="s">
        <v>56</v>
      </c>
    </row>
    <row r="65" spans="1:3" x14ac:dyDescent="0.2">
      <c r="A65" s="16" t="s">
        <v>57</v>
      </c>
    </row>
    <row r="66" spans="1:3" x14ac:dyDescent="0.2">
      <c r="A66" s="16" t="s">
        <v>58</v>
      </c>
    </row>
    <row r="67" spans="1:3" x14ac:dyDescent="0.2">
      <c r="A67" t="s">
        <v>59</v>
      </c>
      <c r="C67" s="11"/>
    </row>
    <row r="68" spans="1:3" x14ac:dyDescent="0.2">
      <c r="C68" s="11"/>
    </row>
    <row r="69" spans="1:3" x14ac:dyDescent="0.2">
      <c r="A69" s="60"/>
      <c r="B69" s="60"/>
      <c r="C69" s="9"/>
    </row>
    <row r="70" spans="1:3" x14ac:dyDescent="0.2">
      <c r="C70" s="61"/>
    </row>
    <row r="71" spans="1:3" x14ac:dyDescent="0.2">
      <c r="C71" s="61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6</v>
      </c>
    </row>
    <row r="75" spans="1:3" hidden="1" x14ac:dyDescent="0.2">
      <c r="B75" s="5"/>
    </row>
    <row r="76" spans="1:3" hidden="1" x14ac:dyDescent="0.2">
      <c r="B76" s="62" t="s">
        <v>60</v>
      </c>
    </row>
    <row r="77" spans="1:3" hidden="1" x14ac:dyDescent="0.2">
      <c r="A77" s="2" t="s">
        <v>21</v>
      </c>
      <c r="B77" s="5"/>
    </row>
    <row r="78" spans="1:3" hidden="1" x14ac:dyDescent="0.2">
      <c r="A78" s="63"/>
      <c r="B78" s="5"/>
    </row>
    <row r="79" spans="1:3" hidden="1" x14ac:dyDescent="0.2"/>
    <row r="80" spans="1:3" ht="17" hidden="1" x14ac:dyDescent="0.2">
      <c r="A80" s="16" t="s">
        <v>47</v>
      </c>
      <c r="B80" s="17">
        <v>0</v>
      </c>
      <c r="C80" s="19" t="s">
        <v>61</v>
      </c>
    </row>
    <row r="81" spans="1:9" hidden="1" x14ac:dyDescent="0.2">
      <c r="A81" s="16" t="s">
        <v>49</v>
      </c>
      <c r="B81" s="17"/>
      <c r="C81" s="19"/>
    </row>
    <row r="82" spans="1:9" hidden="1" x14ac:dyDescent="0.2">
      <c r="A82" t="s">
        <v>50</v>
      </c>
      <c r="B82" s="42"/>
      <c r="C82" s="19"/>
    </row>
    <row r="83" spans="1:9" hidden="1" x14ac:dyDescent="0.2">
      <c r="A83" s="2" t="s">
        <v>14</v>
      </c>
      <c r="B83" s="65">
        <f>SUM(B80:B82)</f>
        <v>0</v>
      </c>
    </row>
    <row r="86" spans="1:9" x14ac:dyDescent="0.2">
      <c r="A86" s="66" t="s">
        <v>51</v>
      </c>
    </row>
    <row r="90" spans="1:9" x14ac:dyDescent="0.2">
      <c r="E90" s="19"/>
      <c r="F90" s="19"/>
      <c r="G90" s="19"/>
      <c r="H90" s="19"/>
      <c r="I90" s="19"/>
    </row>
  </sheetData>
  <sheetProtection algorithmName="SHA-512" hashValue="WsE1gro4ZBINPFNV0tRJfLoQ2zehc++fepZJvTMhuCK5Q9oWUboEGMoQ+t2aHmlgr3DWzJsoPqvo0N4rCWprUg==" saltValue="XmHvhv96nq11LVy5xENZe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923B1-7DC2-3144-A80B-4A5EA4F8D1F8}">
  <sheetPr>
    <pageSetUpPr fitToPage="1"/>
  </sheetPr>
  <dimension ref="A1:I10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45260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6" t="s">
        <v>63</v>
      </c>
      <c r="B12" s="17">
        <v>1001</v>
      </c>
      <c r="C12" s="19" t="s">
        <v>64</v>
      </c>
    </row>
    <row r="13" spans="1:3" x14ac:dyDescent="0.2">
      <c r="A13" s="16"/>
      <c r="B13" s="17"/>
      <c r="C13" s="19"/>
    </row>
    <row r="14" spans="1:3" ht="17" x14ac:dyDescent="0.2">
      <c r="A14" s="16" t="s">
        <v>65</v>
      </c>
      <c r="B14" s="73">
        <f>(994431*0.2514)/1000</f>
        <v>249.99995340000001</v>
      </c>
      <c r="C14" s="19" t="s">
        <v>64</v>
      </c>
    </row>
    <row r="15" spans="1:3" x14ac:dyDescent="0.2">
      <c r="A15" s="16"/>
      <c r="B15" s="17"/>
      <c r="C15" s="19"/>
    </row>
    <row r="16" spans="1:3" x14ac:dyDescent="0.2">
      <c r="A16" s="1" t="s">
        <v>66</v>
      </c>
      <c r="B16" s="17">
        <f>SUM(B12:B14)</f>
        <v>1250.9999534000001</v>
      </c>
      <c r="C16" s="19"/>
    </row>
    <row r="17" spans="1:3" x14ac:dyDescent="0.2">
      <c r="A17" s="16"/>
      <c r="B17" s="17"/>
      <c r="C17" s="19"/>
    </row>
    <row r="18" spans="1:3" x14ac:dyDescent="0.2">
      <c r="A18" s="1" t="s">
        <v>67</v>
      </c>
      <c r="B18" s="17"/>
      <c r="C18" s="19"/>
    </row>
    <row r="19" spans="1:3" ht="17" x14ac:dyDescent="0.2">
      <c r="A19" s="74">
        <v>0.6</v>
      </c>
      <c r="B19" s="17"/>
      <c r="C19" s="19" t="s">
        <v>64</v>
      </c>
    </row>
    <row r="20" spans="1:3" x14ac:dyDescent="0.2">
      <c r="A20" s="16"/>
      <c r="B20" s="17"/>
      <c r="C20" s="19"/>
    </row>
    <row r="21" spans="1:3" x14ac:dyDescent="0.2">
      <c r="A21" s="1" t="s">
        <v>68</v>
      </c>
      <c r="B21" s="17">
        <f>B16/A19</f>
        <v>2084.9999223333334</v>
      </c>
      <c r="C21" s="19"/>
    </row>
    <row r="22" spans="1:3" x14ac:dyDescent="0.2">
      <c r="A22" s="16"/>
      <c r="B22" s="17"/>
      <c r="C22" s="19"/>
    </row>
    <row r="23" spans="1:3" x14ac:dyDescent="0.2">
      <c r="A23" s="16"/>
      <c r="B23" s="17"/>
      <c r="C23" s="19"/>
    </row>
    <row r="24" spans="1:3" x14ac:dyDescent="0.2">
      <c r="A24" s="20" t="s">
        <v>13</v>
      </c>
      <c r="B24" s="17"/>
      <c r="C24" s="19"/>
    </row>
    <row r="25" spans="1:3" x14ac:dyDescent="0.2">
      <c r="A25" s="16"/>
      <c r="B25" s="17"/>
      <c r="C25" s="19"/>
    </row>
    <row r="26" spans="1:3" ht="17" x14ac:dyDescent="0.2">
      <c r="A26" s="16" t="s">
        <v>69</v>
      </c>
      <c r="B26" s="17">
        <f>-B93</f>
        <v>-385.12200000000001</v>
      </c>
      <c r="C26" s="19" t="s">
        <v>70</v>
      </c>
    </row>
    <row r="27" spans="1:3" x14ac:dyDescent="0.2">
      <c r="A27" s="16"/>
      <c r="B27" s="17"/>
      <c r="C27" s="19"/>
    </row>
    <row r="28" spans="1:3" x14ac:dyDescent="0.2">
      <c r="A28" s="4"/>
      <c r="B28" s="10"/>
    </row>
    <row r="29" spans="1:3" x14ac:dyDescent="0.2">
      <c r="A29" s="67" t="s">
        <v>16</v>
      </c>
      <c r="B29" s="68">
        <f>B21-B93</f>
        <v>1699.8779223333333</v>
      </c>
      <c r="C29" s="69"/>
    </row>
    <row r="30" spans="1:3" x14ac:dyDescent="0.2">
      <c r="A30" s="2"/>
    </row>
    <row r="31" spans="1:3" x14ac:dyDescent="0.2">
      <c r="A31" s="2"/>
    </row>
    <row r="32" spans="1:3" x14ac:dyDescent="0.2">
      <c r="A32" s="7" t="s">
        <v>17</v>
      </c>
      <c r="B32" s="7"/>
      <c r="C32" s="24"/>
    </row>
    <row r="33" spans="1:3" x14ac:dyDescent="0.2">
      <c r="A33" s="2" t="s">
        <v>18</v>
      </c>
      <c r="B33" s="3"/>
      <c r="C33" s="25"/>
    </row>
    <row r="34" spans="1:3" x14ac:dyDescent="0.2">
      <c r="A34" s="12">
        <v>44926</v>
      </c>
      <c r="B34" s="30"/>
      <c r="C34" s="30"/>
    </row>
    <row r="35" spans="1:3" x14ac:dyDescent="0.2">
      <c r="A35" s="13"/>
      <c r="B35" s="33"/>
      <c r="C35" s="30"/>
    </row>
    <row r="36" spans="1:3" x14ac:dyDescent="0.2">
      <c r="A36" s="2" t="s">
        <v>21</v>
      </c>
      <c r="B36" s="30"/>
      <c r="C36" s="30"/>
    </row>
    <row r="37" spans="1:3" x14ac:dyDescent="0.2">
      <c r="A37" s="35"/>
      <c r="B37" s="30"/>
      <c r="C37" s="35"/>
    </row>
    <row r="38" spans="1:3" x14ac:dyDescent="0.2">
      <c r="A38" s="13"/>
      <c r="B38" s="30"/>
      <c r="C38" s="30"/>
    </row>
    <row r="39" spans="1:3" ht="17" x14ac:dyDescent="0.2">
      <c r="A39" s="16" t="s">
        <v>22</v>
      </c>
      <c r="B39" s="38">
        <v>1504.944</v>
      </c>
      <c r="C39" s="19" t="s">
        <v>64</v>
      </c>
    </row>
    <row r="40" spans="1:3" x14ac:dyDescent="0.2">
      <c r="A40" s="16" t="s">
        <v>24</v>
      </c>
      <c r="B40" s="38"/>
      <c r="C40" s="19"/>
    </row>
    <row r="41" spans="1:3" ht="34" x14ac:dyDescent="0.2">
      <c r="A41" s="1" t="s">
        <v>25</v>
      </c>
      <c r="B41" s="38">
        <f>B42</f>
        <v>490.25799999999998</v>
      </c>
      <c r="C41" s="19" t="s">
        <v>71</v>
      </c>
    </row>
    <row r="42" spans="1:3" ht="17" x14ac:dyDescent="0.2">
      <c r="A42" s="1" t="s">
        <v>72</v>
      </c>
      <c r="B42" s="38">
        <v>490.25799999999998</v>
      </c>
      <c r="C42" s="19" t="s">
        <v>64</v>
      </c>
    </row>
    <row r="43" spans="1:3" x14ac:dyDescent="0.2">
      <c r="A43" s="16"/>
      <c r="B43" s="38"/>
      <c r="C43" s="11"/>
    </row>
    <row r="44" spans="1:3" x14ac:dyDescent="0.2">
      <c r="A44" s="1" t="s">
        <v>26</v>
      </c>
      <c r="B44" s="38"/>
      <c r="C44" s="11"/>
    </row>
    <row r="45" spans="1:3" x14ac:dyDescent="0.2">
      <c r="A45" s="16"/>
      <c r="B45" s="38"/>
      <c r="C45" s="11"/>
    </row>
    <row r="46" spans="1:3" x14ac:dyDescent="0.2">
      <c r="A46" s="16" t="s">
        <v>27</v>
      </c>
      <c r="B46" s="38"/>
      <c r="C46" s="19"/>
    </row>
    <row r="47" spans="1:3" x14ac:dyDescent="0.2">
      <c r="A47" s="16" t="s">
        <v>28</v>
      </c>
      <c r="B47" s="38"/>
      <c r="C47" s="11"/>
    </row>
    <row r="48" spans="1:3" x14ac:dyDescent="0.2">
      <c r="A48" s="16"/>
      <c r="B48" s="38"/>
      <c r="C48" s="11"/>
    </row>
    <row r="49" spans="1:3" x14ac:dyDescent="0.2">
      <c r="A49" s="16" t="s">
        <v>29</v>
      </c>
      <c r="B49" s="38"/>
      <c r="C49" s="11"/>
    </row>
    <row r="50" spans="1:3" x14ac:dyDescent="0.2">
      <c r="A50" s="16" t="s">
        <v>30</v>
      </c>
      <c r="B50" s="38"/>
      <c r="C50" s="19"/>
    </row>
    <row r="51" spans="1:3" x14ac:dyDescent="0.2">
      <c r="A51" s="16" t="s">
        <v>31</v>
      </c>
      <c r="B51" s="38"/>
      <c r="C51" s="11"/>
    </row>
    <row r="52" spans="1:3" x14ac:dyDescent="0.2">
      <c r="A52" s="16" t="s">
        <v>32</v>
      </c>
      <c r="B52" s="38"/>
      <c r="C52" s="11"/>
    </row>
    <row r="53" spans="1:3" x14ac:dyDescent="0.2">
      <c r="A53" s="16"/>
      <c r="B53" s="38"/>
      <c r="C53" s="11"/>
    </row>
    <row r="54" spans="1:3" x14ac:dyDescent="0.2">
      <c r="A54" s="16" t="s">
        <v>33</v>
      </c>
      <c r="B54" s="38"/>
      <c r="C54" s="19"/>
    </row>
    <row r="55" spans="1:3" x14ac:dyDescent="0.2">
      <c r="A55" s="16" t="s">
        <v>34</v>
      </c>
      <c r="B55" s="38"/>
      <c r="C55" s="11"/>
    </row>
    <row r="56" spans="1:3" x14ac:dyDescent="0.2">
      <c r="A56" s="16" t="s">
        <v>35</v>
      </c>
      <c r="B56" s="38"/>
      <c r="C56" s="19"/>
    </row>
    <row r="57" spans="1:3" x14ac:dyDescent="0.2">
      <c r="A57" s="16" t="s">
        <v>36</v>
      </c>
      <c r="B57" s="38"/>
      <c r="C57" s="19"/>
    </row>
    <row r="58" spans="1:3" x14ac:dyDescent="0.2">
      <c r="A58" s="16"/>
      <c r="B58" s="38"/>
      <c r="C58" s="11"/>
    </row>
    <row r="59" spans="1:3" ht="17" x14ac:dyDescent="0.2">
      <c r="A59" s="16" t="s">
        <v>37</v>
      </c>
      <c r="B59" s="38">
        <v>1.8380000000000001</v>
      </c>
      <c r="C59" s="19" t="s">
        <v>70</v>
      </c>
    </row>
    <row r="60" spans="1:3" x14ac:dyDescent="0.2">
      <c r="A60" s="16"/>
      <c r="B60" s="38"/>
      <c r="C60" s="11"/>
    </row>
    <row r="61" spans="1:3" x14ac:dyDescent="0.2">
      <c r="A61" s="16" t="s">
        <v>38</v>
      </c>
      <c r="B61" s="38">
        <f>SUM(B46:B59)</f>
        <v>1.8380000000000001</v>
      </c>
      <c r="C61" s="11"/>
    </row>
    <row r="62" spans="1:3" x14ac:dyDescent="0.2">
      <c r="A62" s="40"/>
      <c r="B62" s="42"/>
      <c r="C62" s="43"/>
    </row>
    <row r="63" spans="1:3" x14ac:dyDescent="0.2">
      <c r="A63" s="21" t="s">
        <v>17</v>
      </c>
      <c r="B63" s="22">
        <f>B41+B61</f>
        <v>492.096</v>
      </c>
      <c r="C63" s="70"/>
    </row>
    <row r="64" spans="1:3" x14ac:dyDescent="0.2">
      <c r="B64" s="10"/>
      <c r="C64" s="11"/>
    </row>
    <row r="65" spans="1:3" x14ac:dyDescent="0.2">
      <c r="B65" s="3"/>
      <c r="C65" s="10"/>
    </row>
    <row r="66" spans="1:3" x14ac:dyDescent="0.2">
      <c r="A66" s="50" t="s">
        <v>39</v>
      </c>
      <c r="B66" s="71">
        <f>ROUND((B29/B39),1)</f>
        <v>1.1000000000000001</v>
      </c>
      <c r="C66" s="10"/>
    </row>
    <row r="67" spans="1:3" x14ac:dyDescent="0.2">
      <c r="A67" s="50" t="s">
        <v>40</v>
      </c>
      <c r="B67" s="71">
        <f>ROUND((B29/B41),1)</f>
        <v>3.5</v>
      </c>
      <c r="C67" s="10"/>
    </row>
    <row r="68" spans="1:3" x14ac:dyDescent="0.2">
      <c r="A68" s="50" t="s">
        <v>42</v>
      </c>
      <c r="B68" s="71">
        <f>ROUND((B29/B63),1)</f>
        <v>3.5</v>
      </c>
      <c r="C68" s="10"/>
    </row>
    <row r="71" spans="1:3" x14ac:dyDescent="0.2">
      <c r="A71" s="7" t="s">
        <v>43</v>
      </c>
      <c r="B71" s="8"/>
      <c r="C71" s="9"/>
    </row>
    <row r="72" spans="1:3" x14ac:dyDescent="0.2">
      <c r="C72" s="10"/>
    </row>
    <row r="73" spans="1:3" x14ac:dyDescent="0.2">
      <c r="A73" s="16" t="s">
        <v>73</v>
      </c>
    </row>
    <row r="74" spans="1:3" x14ac:dyDescent="0.2">
      <c r="A74" s="16" t="s">
        <v>74</v>
      </c>
    </row>
    <row r="75" spans="1:3" x14ac:dyDescent="0.2">
      <c r="A75" s="16" t="s">
        <v>75</v>
      </c>
    </row>
    <row r="76" spans="1:3" x14ac:dyDescent="0.2">
      <c r="A76" s="16" t="s">
        <v>76</v>
      </c>
    </row>
    <row r="77" spans="1:3" x14ac:dyDescent="0.2">
      <c r="A77" t="s">
        <v>77</v>
      </c>
    </row>
    <row r="78" spans="1:3" x14ac:dyDescent="0.2">
      <c r="C78" s="11"/>
    </row>
    <row r="79" spans="1:3" x14ac:dyDescent="0.2">
      <c r="A79" s="60"/>
      <c r="B79" s="60"/>
      <c r="C79" s="9"/>
    </row>
    <row r="80" spans="1:3" x14ac:dyDescent="0.2">
      <c r="C80" s="61"/>
    </row>
    <row r="81" spans="1:3" x14ac:dyDescent="0.2">
      <c r="C81" s="61"/>
    </row>
    <row r="82" spans="1:3" x14ac:dyDescent="0.2">
      <c r="B82" s="3" t="s">
        <v>3</v>
      </c>
    </row>
    <row r="83" spans="1:3" x14ac:dyDescent="0.2">
      <c r="B83" s="3"/>
    </row>
    <row r="84" spans="1:3" x14ac:dyDescent="0.2">
      <c r="B84" s="5" t="s">
        <v>6</v>
      </c>
    </row>
    <row r="85" spans="1:3" x14ac:dyDescent="0.2">
      <c r="B85" s="5"/>
    </row>
    <row r="86" spans="1:3" x14ac:dyDescent="0.2">
      <c r="B86" s="62">
        <v>44926</v>
      </c>
    </row>
    <row r="87" spans="1:3" x14ac:dyDescent="0.2">
      <c r="A87" s="2" t="s">
        <v>21</v>
      </c>
      <c r="B87" s="5"/>
    </row>
    <row r="88" spans="1:3" x14ac:dyDescent="0.2">
      <c r="A88" s="63"/>
      <c r="B88" s="5"/>
    </row>
    <row r="90" spans="1:3" ht="17" x14ac:dyDescent="0.2">
      <c r="A90" s="16" t="s">
        <v>78</v>
      </c>
      <c r="B90" s="17">
        <v>385.12200000000001</v>
      </c>
      <c r="C90" s="19" t="s">
        <v>70</v>
      </c>
    </row>
    <row r="91" spans="1:3" x14ac:dyDescent="0.2">
      <c r="A91" s="16" t="s">
        <v>49</v>
      </c>
      <c r="B91" s="17"/>
      <c r="C91" s="19"/>
    </row>
    <row r="92" spans="1:3" x14ac:dyDescent="0.2">
      <c r="A92" t="s">
        <v>50</v>
      </c>
      <c r="B92" s="42"/>
      <c r="C92" s="19"/>
    </row>
    <row r="93" spans="1:3" x14ac:dyDescent="0.2">
      <c r="A93" s="1" t="s">
        <v>78</v>
      </c>
      <c r="B93" s="65">
        <f>SUM(B90:B92)</f>
        <v>385.12200000000001</v>
      </c>
    </row>
    <row r="96" spans="1:3" x14ac:dyDescent="0.2">
      <c r="A96" s="66" t="s">
        <v>51</v>
      </c>
    </row>
    <row r="100" spans="2:9" x14ac:dyDescent="0.2">
      <c r="E100" s="19"/>
      <c r="F100" s="19"/>
      <c r="G100" s="19"/>
      <c r="H100" s="19"/>
      <c r="I100" s="19"/>
    </row>
    <row r="103" spans="2:9" x14ac:dyDescent="0.2">
      <c r="B103" s="75"/>
    </row>
    <row r="104" spans="2:9" x14ac:dyDescent="0.2">
      <c r="B104" s="75"/>
    </row>
  </sheetData>
  <sheetProtection algorithmName="SHA-512" hashValue="8uqk2t3rYpWd2trQxYoZrYnvhjyiXpCCRVjngH46Tk9Hd1QHgFrWQOMBnmLRtdTMUC1CZ0isiRS1ska7qqMjsA==" saltValue="e5olYwWSgK8edL+AE2I/cQ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Reward Gateway 160523</vt:lpstr>
      <vt:lpstr>Sec Watchdog 310523</vt:lpstr>
      <vt:lpstr>Future Build Recruitment 301123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 Mossios</cp:lastModifiedBy>
  <dcterms:created xsi:type="dcterms:W3CDTF">2024-05-10T19:28:39Z</dcterms:created>
  <dcterms:modified xsi:type="dcterms:W3CDTF">2024-05-14T09:32:52Z</dcterms:modified>
</cp:coreProperties>
</file>