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29A4C7DE-8BE6-7149-897F-69120FA9CDFC}" xr6:coauthVersionLast="47" xr6:coauthVersionMax="47" xr10:uidLastSave="{00000000-0000-0000-0000-000000000000}"/>
  <workbookProtection workbookAlgorithmName="SHA-512" workbookHashValue="Ue/zo1cSQuJTeWWGja81zWYS5AG4nXYM+yl8knu7v/GU9Tm4XgwrKOUEdp1288YHnT9R+0tFSNLyhxAUqI+Ilw==" workbookSaltValue="0POThOVBTWaRmyNz5td06A==" workbookSpinCount="100000" lockStructure="1"/>
  <bookViews>
    <workbookView xWindow="780" yWindow="1000" windowWidth="27640" windowHeight="15760" xr2:uid="{3E190516-FC95-9745-A9F3-211095F1D311}"/>
  </bookViews>
  <sheets>
    <sheet name="A.E. Sutton 030323" sheetId="1" r:id="rId1"/>
    <sheet name="A and G Hold 280423" sheetId="2" r:id="rId2"/>
    <sheet name="B &amp; D 2010 Group 290923" sheetId="3" r:id="rId3"/>
    <sheet name="Law Print &amp; Pack Man 251023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7" i="4" l="1"/>
  <c r="A82" i="4"/>
  <c r="B85" i="4" s="1"/>
  <c r="B56" i="4"/>
  <c r="B35" i="4"/>
  <c r="B34" i="4" s="1"/>
  <c r="B58" i="4" s="1"/>
  <c r="B14" i="4"/>
  <c r="B84" i="4" l="1"/>
  <c r="B87" i="4" s="1"/>
  <c r="B19" i="4" s="1"/>
  <c r="B22" i="4" l="1"/>
  <c r="B61" i="4" l="1"/>
  <c r="B63" i="4"/>
  <c r="B62" i="4"/>
  <c r="B86" i="3"/>
  <c r="B24" i="3"/>
  <c r="B62" i="3" s="1"/>
  <c r="B21" i="3"/>
  <c r="B16" i="3"/>
  <c r="B60" i="3" l="1"/>
  <c r="B86" i="2" l="1"/>
  <c r="B20" i="2" s="1"/>
  <c r="B16" i="2"/>
  <c r="B23" i="2" s="1"/>
  <c r="B61" i="2" l="1"/>
  <c r="B59" i="2"/>
  <c r="B85" i="1" l="1"/>
  <c r="B20" i="1" s="1"/>
  <c r="B35" i="1"/>
  <c r="B16" i="1"/>
  <c r="B23" i="1" s="1"/>
  <c r="B61" i="1" l="1"/>
  <c r="B60" i="1"/>
  <c r="B59" i="1"/>
</calcChain>
</file>

<file path=xl/sharedStrings.xml><?xml version="1.0" encoding="utf-8"?>
<sst xmlns="http://schemas.openxmlformats.org/spreadsheetml/2006/main" count="240" uniqueCount="85">
  <si>
    <t>Target Company</t>
  </si>
  <si>
    <t>A.E. Sutton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</si>
  <si>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</si>
  <si>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</si>
  <si>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</si>
  <si>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</si>
  <si>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</si>
  <si>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</si>
  <si>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</si>
  <si>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Macfarlane Group plc press release dated 24/08/2023; note 9 Acquisitions</t>
  </si>
  <si>
    <t>Fair-value of contingent consideration (GBP)</t>
  </si>
  <si>
    <t>Source: Macfarlane Group plc press release dated 24/08/2023; note 9 Acquisitions; payable in the second quarters of 2024 and 2025, subject to certain trading targets being met in the two twelve-month periods ending on 29 February 2024 and 28 February 2025 respectively.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</si>
  <si>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</si>
  <si>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</si>
  <si>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</si>
  <si>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</si>
  <si>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</si>
  <si>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</si>
  <si>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</si>
  <si>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</si>
  <si>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Macfarlane Group plc press release dated 06/03/2023</t>
  </si>
  <si>
    <t>Gross Profit</t>
  </si>
  <si>
    <t>Operating profit</t>
  </si>
  <si>
    <t>Note: implied 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</si>
  <si>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</si>
  <si>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</si>
  <si>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</si>
  <si>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</si>
  <si>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</si>
  <si>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</si>
  <si>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</si>
  <si>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</si>
  <si>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</si>
  <si>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</si>
  <si>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</si>
  <si>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</si>
  <si>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A.E. Sutton Limited financial statements for the year ended 31/03/2022</t>
  </si>
  <si>
    <t>Sub-total</t>
  </si>
  <si>
    <t>EV/Revenue Multiple</t>
  </si>
  <si>
    <t>EV/EBIT Multiple</t>
  </si>
  <si>
    <t>EV/EBITDA Multiple</t>
  </si>
  <si>
    <t>Source Data</t>
  </si>
  <si>
    <t>A.E. Sutton Limited financial statements for the year ended 31/03/2022</t>
  </si>
  <si>
    <t>A.E. Sutton Limited PSC02 notice dated 06/03/2023</t>
  </si>
  <si>
    <t>Macfarlane Group plc press release dated 06/03/2023</t>
  </si>
  <si>
    <t>Macfarlane Group plc press release dated 24/08/2023</t>
  </si>
  <si>
    <t>Cash and cash Equivalents</t>
  </si>
  <si>
    <t>Debt</t>
  </si>
  <si>
    <t>Lease Liabilities</t>
  </si>
  <si>
    <t>© 2024 Business Valuation Benchmarks Ltd</t>
  </si>
  <si>
    <t>A and G Holdings Limited (parent of Gottlieb Packaging Materials Limited)</t>
  </si>
  <si>
    <t>Source: Macfarlane Group plc press release dated 02/05/2023</t>
  </si>
  <si>
    <t>N/A</t>
  </si>
  <si>
    <t>A and G Holdings Limited financial statements for the year ended 31/12/2022</t>
  </si>
  <si>
    <t>Gottlieb Packaging Materials Limited financial statements for the year ended 31/12/2022</t>
  </si>
  <si>
    <t>Macfarlane Group plc press release dated 02/05/2023</t>
  </si>
  <si>
    <t>A and G Holdings Limited PSC02 notice dated 02/05/2023</t>
  </si>
  <si>
    <t>B &amp; D 2010 Group Limited</t>
  </si>
  <si>
    <t>Source: Macfarlane Group plc press release dated 29/02/2024; note 8 Acquisitions</t>
  </si>
  <si>
    <t>Net cash acquired</t>
  </si>
  <si>
    <t>Source: Macfarlane Group plc press release dated 29/02/2024; note 8 Acquisitions; see below</t>
  </si>
  <si>
    <t>Source: Macfarlane Group plc press release dated 02/10/2023</t>
  </si>
  <si>
    <t>B &amp; D 2010 Group Limited financial statements for the year ended 31/12/2022</t>
  </si>
  <si>
    <t>Macfarlane Group plc press release dated 02/10/2023</t>
  </si>
  <si>
    <t>B &amp; D 2010 Group Limited PSC02 notice dated 02/10/2023</t>
  </si>
  <si>
    <t>Macfarlane Group plc press release dated 29/02/2024</t>
  </si>
  <si>
    <t>Cash at bank and in hand</t>
  </si>
  <si>
    <t>Law Print &amp; Packaging Management Ltd</t>
  </si>
  <si>
    <t>THB</t>
  </si>
  <si>
    <t>THB/GBP Exchange Rate:</t>
  </si>
  <si>
    <t>Source: www.oanda.com - as at 25/10/2023</t>
  </si>
  <si>
    <t>Consideration (GBP)</t>
  </si>
  <si>
    <t>Source: SCG Packaging Public Company Limited Annual Report 2023; note 4 acquisitions of business</t>
  </si>
  <si>
    <t>Profit Before Tax</t>
  </si>
  <si>
    <t>Note: Implied PBT.  Profit After Tax grossed up by one minus  the Main Rate for Corporation for the tax year starting 1st April in 2021 and 2022 of 19% (ref. to gov.uk/government/publications/rates-and-allowances-corporation-tax/rates-and-allowances-corporation-tax)</t>
  </si>
  <si>
    <t>Profit After Tax</t>
  </si>
  <si>
    <t>Source: Law Print &amp; Packaging Management Limited financial statements for the year ended 31/12/2022</t>
  </si>
  <si>
    <t>Law Print &amp; Packaging Management Limited financial statements for the year ended 31/12/2022</t>
  </si>
  <si>
    <t>Law Print &amp; Packaging Management Limited PSC02 notice dated 02/01/2024</t>
  </si>
  <si>
    <t>SCG Packaging Public Company Limited Annual Report 2023</t>
  </si>
  <si>
    <t>Interest bearing Liabilities</t>
  </si>
  <si>
    <t>Source: SCG Packaging Public Company Limited press release dated 27/10/2023</t>
  </si>
  <si>
    <t>Note: PBT used as proxy for Operating Profit, the company does not have any external bank debt, therefore  Net Finance costs assumed to be immaterial</t>
  </si>
  <si>
    <t>Source: SCG Packaging Public Company Limited press release dated 27/10/2023; "core net after tax profit"</t>
  </si>
  <si>
    <t>SCG Packaging Public Company Limited press release dated 27/10/2023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</si>
</sst>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  <numFmt numFmtId="169" formatCode="#,##0.00000_);[Red]\(#,##0.00000\)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2" borderId="0" xfId="1" applyNumberFormat="1" applyFont="1" applyFill="1" applyAlignment="1">
      <alignment vertical="top"/>
    </xf>
    <xf numFmtId="166" fontId="2" fillId="2" borderId="4" xfId="1" applyNumberFormat="1" applyFont="1" applyFill="1" applyBorder="1" applyAlignment="1">
      <alignment horizontal="right"/>
    </xf>
    <xf numFmtId="40" fontId="0" fillId="2" borderId="1" xfId="1" applyNumberFormat="1" applyFont="1" applyFill="1" applyBorder="1" applyAlignment="1">
      <alignment vertical="center" wrapText="1"/>
    </xf>
    <xf numFmtId="168" fontId="0" fillId="0" borderId="0" xfId="0" applyNumberFormat="1"/>
    <xf numFmtId="169" fontId="0" fillId="0" borderId="0" xfId="1" applyNumberFormat="1" applyFont="1" applyAlignment="1">
      <alignment horizontal="left" vertical="top"/>
    </xf>
    <xf numFmtId="38" fontId="2" fillId="0" borderId="0" xfId="1" applyNumberFormat="1" applyFont="1" applyFill="1" applyAlignment="1">
      <alignment vertical="top"/>
    </xf>
    <xf numFmtId="0" fontId="5" fillId="0" borderId="0" xfId="0" applyFont="1" applyAlignment="1">
      <alignment vertical="top"/>
    </xf>
    <xf numFmtId="38" fontId="5" fillId="0" borderId="0" xfId="1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40" fontId="0" fillId="2" borderId="1" xfId="1" applyNumberFormat="1" applyFont="1" applyFill="1" applyBorder="1" applyAlignment="1">
      <alignment wrapText="1"/>
    </xf>
    <xf numFmtId="166" fontId="2" fillId="0" borderId="0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720A7-4B88-F840-8498-6F6E4EFE9FE5}">
  <sheetPr>
    <pageSetUpPr fitToPage="1"/>
  </sheetPr>
  <dimension ref="A1:I9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44988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11000</v>
      </c>
      <c r="C12" s="16" t="s">
        <v>9</v>
      </c>
    </row>
    <row r="13" spans="1:3" x14ac:dyDescent="0.2">
      <c r="A13" s="14"/>
      <c r="B13" s="15"/>
      <c r="C13" s="16"/>
    </row>
    <row r="14" spans="1:3" ht="51" x14ac:dyDescent="0.2">
      <c r="A14" s="14" t="s">
        <v>10</v>
      </c>
      <c r="B14" s="17">
        <v>2500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13500</v>
      </c>
      <c r="C16" s="16"/>
    </row>
    <row r="17" spans="1:3" x14ac:dyDescent="0.2">
      <c r="A17" s="1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14</v>
      </c>
      <c r="B20" s="15">
        <f>-B85</f>
        <v>-5300</v>
      </c>
      <c r="C20" s="16" t="s">
        <v>9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B16-B85</f>
        <v>8200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44651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7400</v>
      </c>
      <c r="C33" s="16" t="s">
        <v>20</v>
      </c>
    </row>
    <row r="34" spans="1:3" x14ac:dyDescent="0.2">
      <c r="A34" s="14" t="s">
        <v>21</v>
      </c>
      <c r="B34" s="27"/>
      <c r="C34" s="16"/>
    </row>
    <row r="35" spans="1:3" ht="17" x14ac:dyDescent="0.2">
      <c r="A35" s="1" t="s">
        <v>22</v>
      </c>
      <c r="B35" s="27">
        <f>B56-B52</f>
        <v>892.84400000000005</v>
      </c>
      <c r="C35" s="16" t="s">
        <v>23</v>
      </c>
    </row>
    <row r="36" spans="1:3" x14ac:dyDescent="0.2">
      <c r="A36" s="14"/>
      <c r="B36" s="27"/>
      <c r="C36" s="11"/>
    </row>
    <row r="37" spans="1:3" x14ac:dyDescent="0.2">
      <c r="A37" s="1" t="s">
        <v>24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25</v>
      </c>
      <c r="B39" s="27"/>
      <c r="C39" s="16"/>
    </row>
    <row r="40" spans="1:3" x14ac:dyDescent="0.2">
      <c r="A40" s="14" t="s">
        <v>26</v>
      </c>
      <c r="B40" s="27"/>
      <c r="C40" s="11"/>
    </row>
    <row r="41" spans="1:3" x14ac:dyDescent="0.2">
      <c r="A41" s="14"/>
      <c r="B41" s="27"/>
      <c r="C41" s="11"/>
    </row>
    <row r="42" spans="1:3" x14ac:dyDescent="0.2">
      <c r="A42" s="14" t="s">
        <v>27</v>
      </c>
      <c r="B42" s="27"/>
      <c r="C42" s="11"/>
    </row>
    <row r="43" spans="1:3" x14ac:dyDescent="0.2">
      <c r="A43" s="14" t="s">
        <v>28</v>
      </c>
      <c r="B43" s="27"/>
      <c r="C43" s="16"/>
    </row>
    <row r="44" spans="1:3" x14ac:dyDescent="0.2">
      <c r="A44" s="14" t="s">
        <v>29</v>
      </c>
      <c r="B44" s="27"/>
      <c r="C44" s="11"/>
    </row>
    <row r="45" spans="1:3" x14ac:dyDescent="0.2">
      <c r="A45" s="14" t="s">
        <v>30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31</v>
      </c>
      <c r="B47" s="27"/>
      <c r="C47" s="16"/>
    </row>
    <row r="48" spans="1:3" x14ac:dyDescent="0.2">
      <c r="A48" s="14" t="s">
        <v>32</v>
      </c>
      <c r="B48" s="27"/>
      <c r="C48" s="11"/>
    </row>
    <row r="49" spans="1:3" x14ac:dyDescent="0.2">
      <c r="A49" s="14" t="s">
        <v>33</v>
      </c>
      <c r="B49" s="27"/>
      <c r="C49" s="16"/>
    </row>
    <row r="50" spans="1:3" x14ac:dyDescent="0.2">
      <c r="A50" s="14" t="s">
        <v>34</v>
      </c>
      <c r="B50" s="27"/>
      <c r="C50" s="16"/>
    </row>
    <row r="51" spans="1:3" x14ac:dyDescent="0.2">
      <c r="A51" s="14"/>
      <c r="B51" s="27"/>
      <c r="C51" s="11"/>
    </row>
    <row r="52" spans="1:3" ht="17" x14ac:dyDescent="0.2">
      <c r="A52" s="14" t="s">
        <v>35</v>
      </c>
      <c r="B52" s="27">
        <v>207.15600000000001</v>
      </c>
      <c r="C52" s="16" t="s">
        <v>36</v>
      </c>
    </row>
    <row r="53" spans="1:3" x14ac:dyDescent="0.2">
      <c r="A53" s="14"/>
      <c r="B53" s="27"/>
      <c r="C53" s="11"/>
    </row>
    <row r="54" spans="1:3" x14ac:dyDescent="0.2">
      <c r="A54" s="14" t="s">
        <v>37</v>
      </c>
      <c r="B54" s="27"/>
      <c r="C54" s="11"/>
    </row>
    <row r="55" spans="1:3" x14ac:dyDescent="0.2">
      <c r="A55" s="28"/>
      <c r="B55" s="29"/>
      <c r="C55" s="30"/>
    </row>
    <row r="56" spans="1:3" ht="17" x14ac:dyDescent="0.2">
      <c r="A56" s="31" t="s">
        <v>16</v>
      </c>
      <c r="B56" s="32">
        <v>1100</v>
      </c>
      <c r="C56" s="33" t="s">
        <v>20</v>
      </c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38</v>
      </c>
      <c r="B59" s="35">
        <f>ROUND((B23/B33),1)</f>
        <v>1.1000000000000001</v>
      </c>
      <c r="C59" s="10"/>
    </row>
    <row r="60" spans="1:3" x14ac:dyDescent="0.2">
      <c r="A60" s="34" t="s">
        <v>39</v>
      </c>
      <c r="B60" s="35">
        <f>ROUND((B23/B35),1)</f>
        <v>9.1999999999999993</v>
      </c>
      <c r="C60" s="10"/>
    </row>
    <row r="61" spans="1:3" x14ac:dyDescent="0.2">
      <c r="A61" s="34" t="s">
        <v>40</v>
      </c>
      <c r="B61" s="35">
        <f>ROUND((B23/B56),1)</f>
        <v>7.5</v>
      </c>
      <c r="C61" s="10"/>
    </row>
    <row r="64" spans="1:3" x14ac:dyDescent="0.2">
      <c r="A64" s="7" t="s">
        <v>41</v>
      </c>
      <c r="B64" s="8"/>
      <c r="C64" s="9"/>
    </row>
    <row r="65" spans="1:3" x14ac:dyDescent="0.2">
      <c r="C65" s="10"/>
    </row>
    <row r="66" spans="1:3" x14ac:dyDescent="0.2">
      <c r="A66" s="14" t="s">
        <v>42</v>
      </c>
    </row>
    <row r="67" spans="1:3" x14ac:dyDescent="0.2">
      <c r="A67" s="14" t="s">
        <v>43</v>
      </c>
    </row>
    <row r="68" spans="1:3" x14ac:dyDescent="0.2">
      <c r="A68" t="s">
        <v>44</v>
      </c>
    </row>
    <row r="69" spans="1:3" x14ac:dyDescent="0.2">
      <c r="A69" t="s">
        <v>45</v>
      </c>
      <c r="C69" s="11"/>
    </row>
    <row r="70" spans="1:3" x14ac:dyDescent="0.2">
      <c r="C70" s="11"/>
    </row>
    <row r="71" spans="1:3" x14ac:dyDescent="0.2">
      <c r="A71" s="36"/>
      <c r="B71" s="36"/>
      <c r="C71" s="9"/>
    </row>
    <row r="72" spans="1:3" x14ac:dyDescent="0.2">
      <c r="C72" s="37"/>
    </row>
    <row r="73" spans="1:3" x14ac:dyDescent="0.2">
      <c r="C73" s="37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38">
        <v>44988</v>
      </c>
    </row>
    <row r="79" spans="1:3" x14ac:dyDescent="0.2">
      <c r="A79" s="2" t="s">
        <v>18</v>
      </c>
      <c r="B79" s="5"/>
    </row>
    <row r="80" spans="1:3" x14ac:dyDescent="0.2">
      <c r="A80" s="39"/>
      <c r="B80" s="5"/>
    </row>
    <row r="82" spans="1:9" ht="17" x14ac:dyDescent="0.2">
      <c r="A82" s="14" t="s">
        <v>46</v>
      </c>
      <c r="B82" s="15">
        <v>5300</v>
      </c>
      <c r="C82" s="16" t="s">
        <v>9</v>
      </c>
    </row>
    <row r="83" spans="1:9" x14ac:dyDescent="0.2">
      <c r="A83" s="14" t="s">
        <v>47</v>
      </c>
      <c r="B83" s="15"/>
      <c r="C83" s="16"/>
    </row>
    <row r="84" spans="1:9" x14ac:dyDescent="0.2">
      <c r="A84" t="s">
        <v>48</v>
      </c>
      <c r="B84" s="29"/>
      <c r="C84" s="16"/>
    </row>
    <row r="85" spans="1:9" x14ac:dyDescent="0.2">
      <c r="A85" s="2" t="s">
        <v>14</v>
      </c>
      <c r="B85" s="40">
        <f>SUM(B82:B84)</f>
        <v>5300</v>
      </c>
    </row>
    <row r="88" spans="1:9" x14ac:dyDescent="0.2">
      <c r="A88" s="41" t="s">
        <v>49</v>
      </c>
    </row>
    <row r="92" spans="1:9" x14ac:dyDescent="0.2">
      <c r="E92" s="16"/>
      <c r="F92" s="16"/>
      <c r="G92" s="16"/>
      <c r="H92" s="16"/>
      <c r="I92" s="16"/>
    </row>
  </sheetData>
  <sheetProtection algorithmName="SHA-512" hashValue="SnCXSnCMYlJgMtw4n5RuJE67pLVFiYuBPCIqv7Kz/bmGb/7ThZRQ5b5g2ACiCjY5HzAhlafgu8udS/HsjLPPMA==" saltValue="jTb9jGH1I14fOd9yVhAqXQ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054D5-C486-4349-B99C-B0D38E94B69D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45044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3400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800</v>
      </c>
      <c r="C14" s="16" t="s">
        <v>9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4200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14</v>
      </c>
      <c r="B20" s="15">
        <f>-B86</f>
        <v>-900</v>
      </c>
      <c r="C20" s="16" t="s">
        <v>9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15</v>
      </c>
      <c r="B23" s="20">
        <f>B16-B86</f>
        <v>3300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16</v>
      </c>
      <c r="B26" s="7"/>
      <c r="C26" s="22"/>
    </row>
    <row r="27" spans="1:3" x14ac:dyDescent="0.2">
      <c r="A27" s="2" t="s">
        <v>17</v>
      </c>
      <c r="B27" s="3"/>
      <c r="C27" s="23"/>
    </row>
    <row r="28" spans="1:3" x14ac:dyDescent="0.2">
      <c r="A28" s="12">
        <v>44926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18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19</v>
      </c>
      <c r="B33" s="27">
        <v>4500</v>
      </c>
      <c r="C33" s="16" t="s">
        <v>51</v>
      </c>
    </row>
    <row r="34" spans="1:3" x14ac:dyDescent="0.2">
      <c r="A34" s="14" t="s">
        <v>21</v>
      </c>
      <c r="B34" s="42"/>
      <c r="C34" s="16"/>
    </row>
    <row r="35" spans="1:3" x14ac:dyDescent="0.2">
      <c r="A35" s="1" t="s">
        <v>22</v>
      </c>
      <c r="B35" s="42"/>
      <c r="C35" s="16"/>
    </row>
    <row r="36" spans="1:3" x14ac:dyDescent="0.2">
      <c r="A36" s="14"/>
      <c r="B36" s="42"/>
      <c r="C36" s="11"/>
    </row>
    <row r="37" spans="1:3" x14ac:dyDescent="0.2">
      <c r="A37" s="1" t="s">
        <v>24</v>
      </c>
      <c r="B37" s="42"/>
      <c r="C37" s="11"/>
    </row>
    <row r="38" spans="1:3" x14ac:dyDescent="0.2">
      <c r="A38" s="14"/>
      <c r="B38" s="42"/>
      <c r="C38" s="11"/>
    </row>
    <row r="39" spans="1:3" x14ac:dyDescent="0.2">
      <c r="A39" s="14" t="s">
        <v>25</v>
      </c>
      <c r="B39" s="42"/>
      <c r="C39" s="16"/>
    </row>
    <row r="40" spans="1:3" x14ac:dyDescent="0.2">
      <c r="A40" s="14" t="s">
        <v>26</v>
      </c>
      <c r="B40" s="42"/>
      <c r="C40" s="11"/>
    </row>
    <row r="41" spans="1:3" x14ac:dyDescent="0.2">
      <c r="A41" s="14"/>
      <c r="B41" s="42"/>
      <c r="C41" s="11"/>
    </row>
    <row r="42" spans="1:3" x14ac:dyDescent="0.2">
      <c r="A42" s="14" t="s">
        <v>27</v>
      </c>
      <c r="B42" s="42"/>
      <c r="C42" s="11"/>
    </row>
    <row r="43" spans="1:3" x14ac:dyDescent="0.2">
      <c r="A43" s="14" t="s">
        <v>28</v>
      </c>
      <c r="B43" s="42"/>
      <c r="C43" s="16"/>
    </row>
    <row r="44" spans="1:3" x14ac:dyDescent="0.2">
      <c r="A44" s="14" t="s">
        <v>29</v>
      </c>
      <c r="B44" s="42"/>
      <c r="C44" s="11"/>
    </row>
    <row r="45" spans="1:3" x14ac:dyDescent="0.2">
      <c r="A45" s="14" t="s">
        <v>30</v>
      </c>
      <c r="B45" s="42"/>
      <c r="C45" s="11"/>
    </row>
    <row r="46" spans="1:3" x14ac:dyDescent="0.2">
      <c r="A46" s="14"/>
      <c r="B46" s="42"/>
      <c r="C46" s="11"/>
    </row>
    <row r="47" spans="1:3" x14ac:dyDescent="0.2">
      <c r="A47" s="14" t="s">
        <v>31</v>
      </c>
      <c r="B47" s="42"/>
      <c r="C47" s="16"/>
    </row>
    <row r="48" spans="1:3" x14ac:dyDescent="0.2">
      <c r="A48" s="14" t="s">
        <v>32</v>
      </c>
      <c r="B48" s="42"/>
      <c r="C48" s="11"/>
    </row>
    <row r="49" spans="1:3" x14ac:dyDescent="0.2">
      <c r="A49" s="14" t="s">
        <v>33</v>
      </c>
      <c r="B49" s="42"/>
      <c r="C49" s="16"/>
    </row>
    <row r="50" spans="1:3" x14ac:dyDescent="0.2">
      <c r="A50" s="14" t="s">
        <v>34</v>
      </c>
      <c r="B50" s="42"/>
      <c r="C50" s="16"/>
    </row>
    <row r="51" spans="1:3" x14ac:dyDescent="0.2">
      <c r="A51" s="14"/>
      <c r="B51" s="42"/>
      <c r="C51" s="11"/>
    </row>
    <row r="52" spans="1:3" x14ac:dyDescent="0.2">
      <c r="A52" s="14" t="s">
        <v>35</v>
      </c>
      <c r="B52" s="42"/>
      <c r="C52" s="16"/>
    </row>
    <row r="53" spans="1:3" x14ac:dyDescent="0.2">
      <c r="A53" s="14"/>
      <c r="B53" s="42"/>
      <c r="C53" s="11"/>
    </row>
    <row r="54" spans="1:3" x14ac:dyDescent="0.2">
      <c r="A54" s="14" t="s">
        <v>37</v>
      </c>
      <c r="B54" s="42"/>
      <c r="C54" s="11"/>
    </row>
    <row r="55" spans="1:3" x14ac:dyDescent="0.2">
      <c r="A55" s="28"/>
      <c r="B55" s="29"/>
      <c r="C55" s="30"/>
    </row>
    <row r="56" spans="1:3" ht="17" x14ac:dyDescent="0.2">
      <c r="A56" s="31" t="s">
        <v>16</v>
      </c>
      <c r="B56" s="32">
        <v>700</v>
      </c>
      <c r="C56" s="33" t="s">
        <v>51</v>
      </c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4" t="s">
        <v>38</v>
      </c>
      <c r="B59" s="35">
        <f>ROUND((B23/B33),1)</f>
        <v>0.7</v>
      </c>
      <c r="C59" s="10"/>
    </row>
    <row r="60" spans="1:3" x14ac:dyDescent="0.2">
      <c r="A60" s="34" t="s">
        <v>39</v>
      </c>
      <c r="B60" s="43" t="s">
        <v>52</v>
      </c>
      <c r="C60" s="10"/>
    </row>
    <row r="61" spans="1:3" x14ac:dyDescent="0.2">
      <c r="A61" s="34" t="s">
        <v>40</v>
      </c>
      <c r="B61" s="35">
        <f>ROUND((B23/B56),1)</f>
        <v>4.7</v>
      </c>
      <c r="C61" s="10"/>
    </row>
    <row r="64" spans="1:3" x14ac:dyDescent="0.2">
      <c r="A64" s="7" t="s">
        <v>41</v>
      </c>
      <c r="B64" s="8"/>
      <c r="C64" s="9"/>
    </row>
    <row r="65" spans="1:3" x14ac:dyDescent="0.2">
      <c r="C65" s="10"/>
    </row>
    <row r="66" spans="1:3" x14ac:dyDescent="0.2">
      <c r="A66" s="14" t="s">
        <v>53</v>
      </c>
    </row>
    <row r="67" spans="1:3" x14ac:dyDescent="0.2">
      <c r="A67" s="14" t="s">
        <v>54</v>
      </c>
    </row>
    <row r="68" spans="1:3" x14ac:dyDescent="0.2">
      <c r="A68" t="s">
        <v>55</v>
      </c>
    </row>
    <row r="69" spans="1:3" x14ac:dyDescent="0.2">
      <c r="A69" t="s">
        <v>56</v>
      </c>
      <c r="C69" s="11"/>
    </row>
    <row r="70" spans="1:3" x14ac:dyDescent="0.2">
      <c r="A70" t="s">
        <v>45</v>
      </c>
      <c r="C70" s="11"/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8">
        <v>45044</v>
      </c>
    </row>
    <row r="80" spans="1:3" x14ac:dyDescent="0.2">
      <c r="A80" s="2" t="s">
        <v>18</v>
      </c>
      <c r="B80" s="5"/>
    </row>
    <row r="81" spans="1:9" x14ac:dyDescent="0.2">
      <c r="A81" s="39"/>
      <c r="B81" s="5"/>
    </row>
    <row r="83" spans="1:9" ht="17" x14ac:dyDescent="0.2">
      <c r="A83" s="14" t="s">
        <v>46</v>
      </c>
      <c r="B83" s="15">
        <v>900</v>
      </c>
      <c r="C83" s="16" t="s">
        <v>9</v>
      </c>
    </row>
    <row r="84" spans="1:9" x14ac:dyDescent="0.2">
      <c r="A84" s="14" t="s">
        <v>47</v>
      </c>
      <c r="B84" s="15"/>
      <c r="C84" s="16"/>
    </row>
    <row r="85" spans="1:9" x14ac:dyDescent="0.2">
      <c r="A85" t="s">
        <v>48</v>
      </c>
      <c r="B85" s="29"/>
      <c r="C85" s="16"/>
    </row>
    <row r="86" spans="1:9" x14ac:dyDescent="0.2">
      <c r="A86" s="2" t="s">
        <v>14</v>
      </c>
      <c r="B86" s="40">
        <f>SUM(B83:B85)</f>
        <v>900</v>
      </c>
    </row>
    <row r="89" spans="1:9" x14ac:dyDescent="0.2">
      <c r="A89" s="41" t="s">
        <v>49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qRZ4X7lUH4zDKqO8c1QdzbAlZGfKe59Z3pGTgynuCgBbNbq9A5A6ZqncnhnhWfOshXoqRzM9udFLZXK1BbOZYQ==" saltValue="fP9EAFapAJs95k9IKu508g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3C54B-8817-EE42-AE02-70FEAB8972FE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45198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4877</v>
      </c>
      <c r="C12" s="16" t="s">
        <v>58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v>514</v>
      </c>
      <c r="C14" s="16" t="s">
        <v>58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5391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8" t="s">
        <v>13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59</v>
      </c>
      <c r="B21" s="15">
        <f>-B86</f>
        <v>-1501</v>
      </c>
      <c r="C21" s="16" t="s">
        <v>60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9" t="s">
        <v>15</v>
      </c>
      <c r="B24" s="20">
        <f>B16-B86</f>
        <v>3890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16</v>
      </c>
      <c r="B27" s="7"/>
      <c r="C27" s="22"/>
    </row>
    <row r="28" spans="1:3" x14ac:dyDescent="0.2">
      <c r="A28" s="2" t="s">
        <v>17</v>
      </c>
      <c r="B28" s="3"/>
      <c r="C28" s="23"/>
    </row>
    <row r="29" spans="1:3" x14ac:dyDescent="0.2">
      <c r="A29" s="12">
        <v>44926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18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4" t="s">
        <v>19</v>
      </c>
      <c r="B34" s="27">
        <v>2600</v>
      </c>
      <c r="C34" s="16" t="s">
        <v>61</v>
      </c>
    </row>
    <row r="35" spans="1:3" x14ac:dyDescent="0.2">
      <c r="A35" s="14" t="s">
        <v>21</v>
      </c>
      <c r="B35" s="42"/>
      <c r="C35" s="16"/>
    </row>
    <row r="36" spans="1:3" x14ac:dyDescent="0.2">
      <c r="A36" s="1" t="s">
        <v>22</v>
      </c>
      <c r="B36" s="42"/>
      <c r="C36" s="16"/>
    </row>
    <row r="37" spans="1:3" x14ac:dyDescent="0.2">
      <c r="A37" s="14"/>
      <c r="B37" s="42"/>
      <c r="C37" s="11"/>
    </row>
    <row r="38" spans="1:3" x14ac:dyDescent="0.2">
      <c r="A38" s="1" t="s">
        <v>24</v>
      </c>
      <c r="B38" s="42"/>
      <c r="C38" s="11"/>
    </row>
    <row r="39" spans="1:3" x14ac:dyDescent="0.2">
      <c r="A39" s="14"/>
      <c r="B39" s="42"/>
      <c r="C39" s="11"/>
    </row>
    <row r="40" spans="1:3" x14ac:dyDescent="0.2">
      <c r="A40" s="14" t="s">
        <v>25</v>
      </c>
      <c r="B40" s="42"/>
      <c r="C40" s="16"/>
    </row>
    <row r="41" spans="1:3" x14ac:dyDescent="0.2">
      <c r="A41" s="14" t="s">
        <v>26</v>
      </c>
      <c r="B41" s="42"/>
      <c r="C41" s="11"/>
    </row>
    <row r="42" spans="1:3" x14ac:dyDescent="0.2">
      <c r="A42" s="14"/>
      <c r="B42" s="42"/>
      <c r="C42" s="11"/>
    </row>
    <row r="43" spans="1:3" x14ac:dyDescent="0.2">
      <c r="A43" s="14" t="s">
        <v>27</v>
      </c>
      <c r="B43" s="42"/>
      <c r="C43" s="11"/>
    </row>
    <row r="44" spans="1:3" x14ac:dyDescent="0.2">
      <c r="A44" s="14" t="s">
        <v>28</v>
      </c>
      <c r="B44" s="42"/>
      <c r="C44" s="16"/>
    </row>
    <row r="45" spans="1:3" x14ac:dyDescent="0.2">
      <c r="A45" s="14" t="s">
        <v>29</v>
      </c>
      <c r="B45" s="42"/>
      <c r="C45" s="11"/>
    </row>
    <row r="46" spans="1:3" x14ac:dyDescent="0.2">
      <c r="A46" s="14" t="s">
        <v>30</v>
      </c>
      <c r="B46" s="42"/>
      <c r="C46" s="11"/>
    </row>
    <row r="47" spans="1:3" x14ac:dyDescent="0.2">
      <c r="A47" s="14"/>
      <c r="B47" s="42"/>
      <c r="C47" s="11"/>
    </row>
    <row r="48" spans="1:3" x14ac:dyDescent="0.2">
      <c r="A48" s="14" t="s">
        <v>31</v>
      </c>
      <c r="B48" s="42"/>
      <c r="C48" s="16"/>
    </row>
    <row r="49" spans="1:3" x14ac:dyDescent="0.2">
      <c r="A49" s="14" t="s">
        <v>32</v>
      </c>
      <c r="B49" s="42"/>
      <c r="C49" s="11"/>
    </row>
    <row r="50" spans="1:3" x14ac:dyDescent="0.2">
      <c r="A50" s="14" t="s">
        <v>33</v>
      </c>
      <c r="B50" s="42"/>
      <c r="C50" s="16"/>
    </row>
    <row r="51" spans="1:3" x14ac:dyDescent="0.2">
      <c r="A51" s="14" t="s">
        <v>34</v>
      </c>
      <c r="B51" s="42"/>
      <c r="C51" s="16"/>
    </row>
    <row r="52" spans="1:3" x14ac:dyDescent="0.2">
      <c r="A52" s="14"/>
      <c r="B52" s="42"/>
      <c r="C52" s="11"/>
    </row>
    <row r="53" spans="1:3" x14ac:dyDescent="0.2">
      <c r="A53" s="14" t="s">
        <v>35</v>
      </c>
      <c r="B53" s="42"/>
      <c r="C53" s="16"/>
    </row>
    <row r="54" spans="1:3" x14ac:dyDescent="0.2">
      <c r="A54" s="14"/>
      <c r="B54" s="42"/>
      <c r="C54" s="11"/>
    </row>
    <row r="55" spans="1:3" x14ac:dyDescent="0.2">
      <c r="A55" s="14" t="s">
        <v>37</v>
      </c>
      <c r="B55" s="42"/>
      <c r="C55" s="11"/>
    </row>
    <row r="56" spans="1:3" x14ac:dyDescent="0.2">
      <c r="A56" s="28"/>
      <c r="B56" s="29"/>
      <c r="C56" s="30"/>
    </row>
    <row r="57" spans="1:3" ht="17" x14ac:dyDescent="0.2">
      <c r="A57" s="31" t="s">
        <v>16</v>
      </c>
      <c r="B57" s="32">
        <v>500</v>
      </c>
      <c r="C57" s="44" t="s">
        <v>61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4" t="s">
        <v>38</v>
      </c>
      <c r="B60" s="35">
        <f>ROUND((B24/B34),1)</f>
        <v>1.5</v>
      </c>
      <c r="C60" s="10"/>
    </row>
    <row r="61" spans="1:3" x14ac:dyDescent="0.2">
      <c r="A61" s="34" t="s">
        <v>39</v>
      </c>
      <c r="B61" s="43" t="s">
        <v>52</v>
      </c>
      <c r="C61" s="10"/>
    </row>
    <row r="62" spans="1:3" x14ac:dyDescent="0.2">
      <c r="A62" s="34" t="s">
        <v>40</v>
      </c>
      <c r="B62" s="35">
        <f>ROUND((B24/B57),1)</f>
        <v>7.8</v>
      </c>
      <c r="C62" s="10"/>
    </row>
    <row r="65" spans="1:3" x14ac:dyDescent="0.2">
      <c r="A65" s="7" t="s">
        <v>41</v>
      </c>
      <c r="B65" s="8"/>
      <c r="C65" s="9"/>
    </row>
    <row r="66" spans="1:3" x14ac:dyDescent="0.2">
      <c r="C66" s="10"/>
    </row>
    <row r="67" spans="1:3" x14ac:dyDescent="0.2">
      <c r="A67" s="14" t="s">
        <v>62</v>
      </c>
    </row>
    <row r="68" spans="1:3" x14ac:dyDescent="0.2">
      <c r="A68" s="14" t="s">
        <v>63</v>
      </c>
    </row>
    <row r="69" spans="1:3" x14ac:dyDescent="0.2">
      <c r="A69" t="s">
        <v>64</v>
      </c>
    </row>
    <row r="70" spans="1:3" x14ac:dyDescent="0.2">
      <c r="A70" t="s">
        <v>65</v>
      </c>
      <c r="C70" s="11"/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8">
        <v>45014</v>
      </c>
    </row>
    <row r="80" spans="1:3" x14ac:dyDescent="0.2">
      <c r="A80" s="2" t="s">
        <v>18</v>
      </c>
      <c r="B80" s="5"/>
    </row>
    <row r="81" spans="1:9" x14ac:dyDescent="0.2">
      <c r="A81" s="39"/>
      <c r="B81" s="5"/>
    </row>
    <row r="83" spans="1:9" ht="17" x14ac:dyDescent="0.2">
      <c r="A83" s="14" t="s">
        <v>66</v>
      </c>
      <c r="B83" s="15">
        <v>1781</v>
      </c>
      <c r="C83" s="16" t="s">
        <v>58</v>
      </c>
    </row>
    <row r="84" spans="1:9" x14ac:dyDescent="0.2">
      <c r="A84" s="14" t="s">
        <v>47</v>
      </c>
      <c r="B84" s="15"/>
    </row>
    <row r="85" spans="1:9" ht="17" x14ac:dyDescent="0.2">
      <c r="A85" t="s">
        <v>48</v>
      </c>
      <c r="B85" s="29">
        <v>-280</v>
      </c>
      <c r="C85" s="16" t="s">
        <v>58</v>
      </c>
    </row>
    <row r="86" spans="1:9" x14ac:dyDescent="0.2">
      <c r="A86" s="1" t="s">
        <v>59</v>
      </c>
      <c r="B86" s="40">
        <f>SUM(B83:B85)</f>
        <v>1501</v>
      </c>
    </row>
    <row r="89" spans="1:9" x14ac:dyDescent="0.2">
      <c r="A89" s="41" t="s">
        <v>49</v>
      </c>
    </row>
    <row r="93" spans="1:9" x14ac:dyDescent="0.2">
      <c r="E93" s="16"/>
      <c r="F93" s="16"/>
      <c r="G93" s="16"/>
      <c r="H93" s="16"/>
      <c r="I93" s="16"/>
    </row>
    <row r="96" spans="1:9" x14ac:dyDescent="0.2">
      <c r="B96" s="45"/>
    </row>
    <row r="97" spans="2:2" x14ac:dyDescent="0.2">
      <c r="B97" s="45"/>
    </row>
  </sheetData>
  <sheetProtection algorithmName="SHA-512" hashValue="HR0LRo7p+JCqC7jLVp3hgrZ+S+oYg3EKVSi2KVFZa2ZjTdAv130pe0nvIfLcwJRdbm2N0zz2ceEuz+K31ErunA==" saltValue="ZFgymy57m9ajHkIHSK5do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75935-615B-8A4F-B462-E15A77F3E944}">
  <sheetPr>
    <pageSetUpPr fitToPage="1"/>
  </sheetPr>
  <dimension ref="A1:J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67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68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45224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69</v>
      </c>
      <c r="B11" s="10"/>
      <c r="C11" s="10"/>
      <c r="D11" s="11"/>
    </row>
    <row r="12" spans="1:4" x14ac:dyDescent="0.2">
      <c r="A12" s="46">
        <v>2.2630000000000001E-2</v>
      </c>
      <c r="B12" s="10"/>
      <c r="C12" s="10"/>
      <c r="D12" s="11" t="s">
        <v>70</v>
      </c>
    </row>
    <row r="13" spans="1:4" x14ac:dyDescent="0.2">
      <c r="A13" s="13"/>
      <c r="B13" s="10"/>
      <c r="C13" s="10"/>
      <c r="D13" s="11"/>
    </row>
    <row r="14" spans="1:4" ht="34" x14ac:dyDescent="0.2">
      <c r="A14" s="14" t="s">
        <v>71</v>
      </c>
      <c r="B14" s="15">
        <f>C14*A12</f>
        <v>11088.7</v>
      </c>
      <c r="C14" s="15">
        <v>490000</v>
      </c>
      <c r="D14" s="16" t="s">
        <v>72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8" t="s">
        <v>13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14</v>
      </c>
      <c r="B19" s="15">
        <f>-B87</f>
        <v>-4548.63</v>
      </c>
      <c r="C19" s="15"/>
      <c r="D19" s="16" t="s">
        <v>72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9" t="s">
        <v>15</v>
      </c>
      <c r="B22" s="20">
        <f>B14-B87</f>
        <v>6540.0700000000006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16</v>
      </c>
      <c r="B25" s="7"/>
      <c r="C25" s="7"/>
      <c r="D25" s="22"/>
    </row>
    <row r="26" spans="1:4" x14ac:dyDescent="0.2">
      <c r="A26" s="2" t="s">
        <v>17</v>
      </c>
      <c r="B26" s="3"/>
      <c r="C26" s="3"/>
      <c r="D26" s="23"/>
    </row>
    <row r="27" spans="1:4" x14ac:dyDescent="0.2">
      <c r="A27" s="12">
        <v>44926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18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17" x14ac:dyDescent="0.2">
      <c r="A32" s="14" t="s">
        <v>19</v>
      </c>
      <c r="B32" s="27">
        <v>12200</v>
      </c>
      <c r="C32" s="27"/>
      <c r="D32" s="16" t="s">
        <v>81</v>
      </c>
    </row>
    <row r="33" spans="1:4" x14ac:dyDescent="0.2">
      <c r="A33" s="14" t="s">
        <v>21</v>
      </c>
      <c r="B33" s="27"/>
      <c r="C33" s="27"/>
      <c r="D33" s="16"/>
    </row>
    <row r="34" spans="1:4" ht="34" x14ac:dyDescent="0.2">
      <c r="A34" s="1" t="s">
        <v>22</v>
      </c>
      <c r="B34" s="47">
        <f>B35</f>
        <v>3333.333333333333</v>
      </c>
      <c r="C34" s="27"/>
      <c r="D34" s="16" t="s">
        <v>82</v>
      </c>
    </row>
    <row r="35" spans="1:4" ht="48" x14ac:dyDescent="0.2">
      <c r="A35" s="48" t="s">
        <v>73</v>
      </c>
      <c r="B35" s="49">
        <f>B36/(1-0.19)</f>
        <v>3333.333333333333</v>
      </c>
      <c r="C35" s="49"/>
      <c r="D35" s="50" t="s">
        <v>74</v>
      </c>
    </row>
    <row r="36" spans="1:4" x14ac:dyDescent="0.2">
      <c r="A36" s="48" t="s">
        <v>75</v>
      </c>
      <c r="B36" s="49">
        <v>2700</v>
      </c>
      <c r="C36" s="49"/>
      <c r="D36" s="48" t="s">
        <v>83</v>
      </c>
    </row>
    <row r="37" spans="1:4" x14ac:dyDescent="0.2">
      <c r="A37" s="14"/>
      <c r="B37" s="27"/>
      <c r="C37" s="27"/>
      <c r="D37" s="16"/>
    </row>
    <row r="38" spans="1:4" x14ac:dyDescent="0.2">
      <c r="A38" s="14"/>
      <c r="B38" s="27"/>
      <c r="C38" s="27"/>
      <c r="D38" s="11"/>
    </row>
    <row r="39" spans="1:4" x14ac:dyDescent="0.2">
      <c r="A39" s="1" t="s">
        <v>24</v>
      </c>
      <c r="B39" s="27"/>
      <c r="C39" s="27"/>
      <c r="D39" s="11"/>
    </row>
    <row r="40" spans="1:4" x14ac:dyDescent="0.2">
      <c r="A40" s="14"/>
      <c r="B40" s="27"/>
      <c r="C40" s="27"/>
      <c r="D40" s="11"/>
    </row>
    <row r="41" spans="1:4" x14ac:dyDescent="0.2">
      <c r="A41" s="14" t="s">
        <v>25</v>
      </c>
      <c r="B41" s="27"/>
      <c r="C41" s="27"/>
      <c r="D41" s="16"/>
    </row>
    <row r="42" spans="1:4" x14ac:dyDescent="0.2">
      <c r="A42" s="14" t="s">
        <v>26</v>
      </c>
      <c r="B42" s="27"/>
      <c r="C42" s="27"/>
      <c r="D42" s="11"/>
    </row>
    <row r="43" spans="1:4" x14ac:dyDescent="0.2">
      <c r="A43" s="14"/>
      <c r="B43" s="27"/>
      <c r="C43" s="27"/>
      <c r="D43" s="11"/>
    </row>
    <row r="44" spans="1:4" x14ac:dyDescent="0.2">
      <c r="A44" s="14" t="s">
        <v>27</v>
      </c>
      <c r="B44" s="27"/>
      <c r="C44" s="27"/>
      <c r="D44" s="11"/>
    </row>
    <row r="45" spans="1:4" x14ac:dyDescent="0.2">
      <c r="A45" s="14" t="s">
        <v>28</v>
      </c>
      <c r="B45" s="27"/>
      <c r="C45" s="27"/>
      <c r="D45" s="16"/>
    </row>
    <row r="46" spans="1:4" x14ac:dyDescent="0.2">
      <c r="A46" s="14" t="s">
        <v>29</v>
      </c>
      <c r="B46" s="27"/>
      <c r="C46" s="27"/>
      <c r="D46" s="11"/>
    </row>
    <row r="47" spans="1:4" x14ac:dyDescent="0.2">
      <c r="A47" s="14" t="s">
        <v>30</v>
      </c>
      <c r="B47" s="27"/>
      <c r="C47" s="27"/>
      <c r="D47" s="11"/>
    </row>
    <row r="48" spans="1:4" x14ac:dyDescent="0.2">
      <c r="A48" s="14"/>
      <c r="B48" s="27"/>
      <c r="C48" s="27"/>
      <c r="D48" s="11"/>
    </row>
    <row r="49" spans="1:4" x14ac:dyDescent="0.2">
      <c r="A49" s="14" t="s">
        <v>31</v>
      </c>
      <c r="B49" s="27"/>
      <c r="C49" s="27"/>
      <c r="D49" s="16"/>
    </row>
    <row r="50" spans="1:4" x14ac:dyDescent="0.2">
      <c r="A50" s="14" t="s">
        <v>32</v>
      </c>
      <c r="B50" s="27"/>
      <c r="C50" s="27"/>
      <c r="D50" s="11"/>
    </row>
    <row r="51" spans="1:4" x14ac:dyDescent="0.2">
      <c r="A51" s="14" t="s">
        <v>33</v>
      </c>
      <c r="B51" s="27"/>
      <c r="C51" s="27"/>
      <c r="D51" s="16"/>
    </row>
    <row r="52" spans="1:4" x14ac:dyDescent="0.2">
      <c r="A52" s="14" t="s">
        <v>34</v>
      </c>
      <c r="B52" s="27"/>
      <c r="C52" s="27"/>
      <c r="D52" s="16"/>
    </row>
    <row r="53" spans="1:4" x14ac:dyDescent="0.2">
      <c r="A53" s="14"/>
      <c r="B53" s="27"/>
      <c r="C53" s="27"/>
      <c r="D53" s="11"/>
    </row>
    <row r="54" spans="1:4" ht="34" x14ac:dyDescent="0.2">
      <c r="A54" s="14" t="s">
        <v>35</v>
      </c>
      <c r="B54" s="27">
        <v>9.1999999999999993</v>
      </c>
      <c r="C54" s="27"/>
      <c r="D54" s="16" t="s">
        <v>76</v>
      </c>
    </row>
    <row r="55" spans="1:4" x14ac:dyDescent="0.2">
      <c r="A55" s="14"/>
      <c r="B55" s="27"/>
      <c r="C55" s="27"/>
      <c r="D55" s="11"/>
    </row>
    <row r="56" spans="1:4" x14ac:dyDescent="0.2">
      <c r="A56" s="14" t="s">
        <v>37</v>
      </c>
      <c r="B56" s="27">
        <f>SUM(B41:B54)</f>
        <v>9.1999999999999993</v>
      </c>
      <c r="C56" s="27"/>
      <c r="D56" s="11"/>
    </row>
    <row r="57" spans="1:4" x14ac:dyDescent="0.2">
      <c r="A57" s="28"/>
      <c r="B57" s="29"/>
      <c r="C57" s="29"/>
      <c r="D57" s="30"/>
    </row>
    <row r="58" spans="1:4" x14ac:dyDescent="0.2">
      <c r="A58" s="31" t="s">
        <v>16</v>
      </c>
      <c r="B58" s="32">
        <f>B34+B56</f>
        <v>3342.5333333333328</v>
      </c>
      <c r="C58" s="32"/>
      <c r="D58" s="51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4" t="s">
        <v>38</v>
      </c>
      <c r="B61" s="35">
        <f>ROUND((B22/B32),1)</f>
        <v>0.5</v>
      </c>
      <c r="C61" s="52"/>
      <c r="D61" s="10"/>
    </row>
    <row r="62" spans="1:4" x14ac:dyDescent="0.2">
      <c r="A62" s="34" t="s">
        <v>39</v>
      </c>
      <c r="B62" s="35">
        <f>ROUND((B22/B34),1)</f>
        <v>2</v>
      </c>
      <c r="C62" s="52"/>
      <c r="D62" s="10"/>
    </row>
    <row r="63" spans="1:4" x14ac:dyDescent="0.2">
      <c r="A63" s="34" t="s">
        <v>40</v>
      </c>
      <c r="B63" s="35">
        <f>ROUND((B22/B58),1)</f>
        <v>2</v>
      </c>
      <c r="C63" s="52"/>
      <c r="D63" s="10"/>
    </row>
    <row r="66" spans="1:4" x14ac:dyDescent="0.2">
      <c r="A66" s="7" t="s">
        <v>41</v>
      </c>
      <c r="B66" s="8"/>
      <c r="C66" s="8"/>
      <c r="D66" s="9"/>
    </row>
    <row r="67" spans="1:4" x14ac:dyDescent="0.2">
      <c r="D67" s="10"/>
    </row>
    <row r="68" spans="1:4" x14ac:dyDescent="0.2">
      <c r="A68" s="14" t="s">
        <v>77</v>
      </c>
    </row>
    <row r="69" spans="1:4" x14ac:dyDescent="0.2">
      <c r="A69" s="14" t="s">
        <v>78</v>
      </c>
    </row>
    <row r="70" spans="1:4" x14ac:dyDescent="0.2">
      <c r="A70" t="s">
        <v>84</v>
      </c>
    </row>
    <row r="71" spans="1:4" x14ac:dyDescent="0.2">
      <c r="A71" t="s">
        <v>79</v>
      </c>
      <c r="D71" s="11"/>
    </row>
    <row r="72" spans="1:4" x14ac:dyDescent="0.2">
      <c r="D72" s="11"/>
    </row>
    <row r="73" spans="1:4" x14ac:dyDescent="0.2">
      <c r="A73" s="36"/>
      <c r="B73" s="36"/>
      <c r="C73" s="36"/>
      <c r="D73" s="9"/>
    </row>
    <row r="74" spans="1:4" x14ac:dyDescent="0.2">
      <c r="D74" s="37"/>
    </row>
    <row r="75" spans="1:4" x14ac:dyDescent="0.2">
      <c r="D75" s="37"/>
    </row>
    <row r="76" spans="1:4" x14ac:dyDescent="0.2">
      <c r="B76" s="3" t="s">
        <v>3</v>
      </c>
      <c r="C76" s="3" t="s">
        <v>68</v>
      </c>
    </row>
    <row r="77" spans="1:4" x14ac:dyDescent="0.2">
      <c r="B77" s="3"/>
      <c r="C77" s="3"/>
    </row>
    <row r="78" spans="1:4" x14ac:dyDescent="0.2">
      <c r="B78" s="5" t="s">
        <v>5</v>
      </c>
      <c r="C78" s="5" t="s">
        <v>5</v>
      </c>
    </row>
    <row r="79" spans="1:4" x14ac:dyDescent="0.2">
      <c r="B79" s="5"/>
      <c r="C79" s="5"/>
    </row>
    <row r="80" spans="1:4" x14ac:dyDescent="0.2">
      <c r="B80" s="38">
        <v>45224</v>
      </c>
      <c r="C80" s="38">
        <v>45224</v>
      </c>
    </row>
    <row r="81" spans="1:10" x14ac:dyDescent="0.2">
      <c r="A81" s="2" t="s">
        <v>69</v>
      </c>
      <c r="B81" s="5"/>
      <c r="C81" s="5"/>
    </row>
    <row r="82" spans="1:10" x14ac:dyDescent="0.2">
      <c r="A82" s="39">
        <f>A12</f>
        <v>2.2630000000000001E-2</v>
      </c>
      <c r="B82" s="5"/>
      <c r="C82" s="5"/>
      <c r="D82" s="11" t="s">
        <v>70</v>
      </c>
    </row>
    <row r="84" spans="1:10" ht="34" x14ac:dyDescent="0.2">
      <c r="A84" s="14" t="s">
        <v>46</v>
      </c>
      <c r="B84" s="15">
        <f>C84*A82</f>
        <v>4910.71</v>
      </c>
      <c r="C84" s="15">
        <v>217000</v>
      </c>
      <c r="D84" s="16" t="s">
        <v>72</v>
      </c>
    </row>
    <row r="85" spans="1:10" ht="34" x14ac:dyDescent="0.2">
      <c r="A85" s="14" t="s">
        <v>80</v>
      </c>
      <c r="B85" s="15">
        <f>C85*A82</f>
        <v>-362.08000000000004</v>
      </c>
      <c r="C85" s="15">
        <v>-16000</v>
      </c>
      <c r="D85" s="16" t="s">
        <v>72</v>
      </c>
    </row>
    <row r="86" spans="1:10" x14ac:dyDescent="0.2">
      <c r="A86" t="s">
        <v>48</v>
      </c>
      <c r="B86" s="29"/>
      <c r="C86" s="29"/>
      <c r="D86" s="16"/>
    </row>
    <row r="87" spans="1:10" x14ac:dyDescent="0.2">
      <c r="A87" s="2" t="s">
        <v>14</v>
      </c>
      <c r="B87" s="40">
        <f>SUM(B84:B86)</f>
        <v>4548.63</v>
      </c>
      <c r="C87" s="40">
        <f>SUM(C84:C86)</f>
        <v>201000</v>
      </c>
    </row>
    <row r="90" spans="1:10" x14ac:dyDescent="0.2">
      <c r="A90" s="41" t="s">
        <v>49</v>
      </c>
    </row>
    <row r="94" spans="1:10" x14ac:dyDescent="0.2">
      <c r="F94" s="16"/>
      <c r="G94" s="16"/>
      <c r="H94" s="16"/>
      <c r="I94" s="16"/>
      <c r="J94" s="16"/>
    </row>
    <row r="97" spans="2:3" x14ac:dyDescent="0.2">
      <c r="B97" s="45"/>
      <c r="C97" s="45"/>
    </row>
    <row r="98" spans="2:3" x14ac:dyDescent="0.2">
      <c r="B98" s="45"/>
      <c r="C98" s="45"/>
    </row>
  </sheetData>
  <sheetProtection algorithmName="SHA-512" hashValue="gfvmJAvxXQHJCyvmIaWs7JeKE+N3HodF8iTKfKExwNaaZkplkhaE+LDRHHZ1kpwzS17qfwBoL/nsXGfR7ugsGg==" saltValue="VhJrkPzeuI9B8ogiQqw92A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A.E. Sutton 030323</vt:lpstr>
      <vt:lpstr>A and G Hold 280423</vt:lpstr>
      <vt:lpstr>B &amp; D 2010 Group 290923</vt:lpstr>
      <vt:lpstr>Law Print &amp; Pack Man 251023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Constantine Mossios</dc:creator>
  <cp:lastModifiedBy>Constantine Mossios</cp:lastModifiedBy>
  <dcterms:created xsi:type="dcterms:W3CDTF">2024-05-10T15:25:02Z</dcterms:created>
  <dcterms:modified xsi:type="dcterms:W3CDTF">2024-05-10T15:35:11Z</dcterms:modified>
</cp:coreProperties>
</file>